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aVDo\AKros_2019\Austis\______odevydani_CU2019_po pripom2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10 - DIO" sheetId="3" r:id="rId3"/>
    <sheet name="SO 201 - Most X 029 - K A..." sheetId="4" r:id="rId4"/>
    <sheet name="Pokyny pro vyplnění" sheetId="5" r:id="rId5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000 - Vedlejší a ostat...'!$C$90:$K$175</definedName>
    <definedName name="_xlnm.Print_Area" localSheetId="1">'SO 000 - Vedlejší a ostat...'!$C$4:$J$41,'SO 000 - Vedlejší a ostat...'!$C$47:$J$70,'SO 000 - Vedlejší a ostat...'!$C$76:$K$175</definedName>
    <definedName name="_xlnm.Print_Titles" localSheetId="1">'SO 000 - Vedlejší a ostat...'!$90:$90</definedName>
    <definedName name="_xlnm._FilterDatabase" localSheetId="2" hidden="1">'SO 110 - DIO'!$C$86:$K$102</definedName>
    <definedName name="_xlnm.Print_Area" localSheetId="2">'SO 110 - DIO'!$C$4:$J$41,'SO 110 - DIO'!$C$47:$J$66,'SO 110 - DIO'!$C$72:$K$102</definedName>
    <definedName name="_xlnm.Print_Titles" localSheetId="2">'SO 110 - DIO'!$86:$86</definedName>
    <definedName name="_xlnm._FilterDatabase" localSheetId="3" hidden="1">'SO 201 - Most X 029 - K A...'!$C$99:$K$963</definedName>
    <definedName name="_xlnm.Print_Area" localSheetId="3">'SO 201 - Most X 029 - K A...'!$C$4:$J$41,'SO 201 - Most X 029 - K A...'!$C$47:$J$79,'SO 201 - Most X 029 - K A...'!$C$85:$K$963</definedName>
    <definedName name="_xlnm.Print_Titles" localSheetId="3">'SO 201 - Most X 029 - K A...'!$99:$99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l="1" r="J39"/>
  <c r="J38"/>
  <c i="1" r="AY60"/>
  <c i="4" r="J37"/>
  <c i="1" r="AX60"/>
  <c i="4" r="BI961"/>
  <c r="BH961"/>
  <c r="BG961"/>
  <c r="BF961"/>
  <c r="T961"/>
  <c r="R961"/>
  <c r="P961"/>
  <c r="BI957"/>
  <c r="BH957"/>
  <c r="BG957"/>
  <c r="BF957"/>
  <c r="T957"/>
  <c r="R957"/>
  <c r="P957"/>
  <c r="BI953"/>
  <c r="BH953"/>
  <c r="BG953"/>
  <c r="BF953"/>
  <c r="T953"/>
  <c r="R953"/>
  <c r="P953"/>
  <c r="BI948"/>
  <c r="BH948"/>
  <c r="BG948"/>
  <c r="BF948"/>
  <c r="T948"/>
  <c r="R948"/>
  <c r="P948"/>
  <c r="BI943"/>
  <c r="BH943"/>
  <c r="BG943"/>
  <c r="BF943"/>
  <c r="T943"/>
  <c r="T942"/>
  <c r="R943"/>
  <c r="R942"/>
  <c r="P943"/>
  <c r="P942"/>
  <c r="BI940"/>
  <c r="BH940"/>
  <c r="BG940"/>
  <c r="BF940"/>
  <c r="T940"/>
  <c r="R940"/>
  <c r="P940"/>
  <c r="BI937"/>
  <c r="BH937"/>
  <c r="BG937"/>
  <c r="BF937"/>
  <c r="T937"/>
  <c r="R937"/>
  <c r="P937"/>
  <c r="BI934"/>
  <c r="BH934"/>
  <c r="BG934"/>
  <c r="BF934"/>
  <c r="T934"/>
  <c r="R934"/>
  <c r="P934"/>
  <c r="BI931"/>
  <c r="BH931"/>
  <c r="BG931"/>
  <c r="BF931"/>
  <c r="T931"/>
  <c r="R931"/>
  <c r="P931"/>
  <c r="BI927"/>
  <c r="BH927"/>
  <c r="BG927"/>
  <c r="BF927"/>
  <c r="T927"/>
  <c r="R927"/>
  <c r="P927"/>
  <c r="BI924"/>
  <c r="BH924"/>
  <c r="BG924"/>
  <c r="BF924"/>
  <c r="T924"/>
  <c r="R924"/>
  <c r="P924"/>
  <c r="BI921"/>
  <c r="BH921"/>
  <c r="BG921"/>
  <c r="BF921"/>
  <c r="T921"/>
  <c r="R921"/>
  <c r="P921"/>
  <c r="BI918"/>
  <c r="BH918"/>
  <c r="BG918"/>
  <c r="BF918"/>
  <c r="T918"/>
  <c r="R918"/>
  <c r="P918"/>
  <c r="BI915"/>
  <c r="BH915"/>
  <c r="BG915"/>
  <c r="BF915"/>
  <c r="T915"/>
  <c r="R915"/>
  <c r="P915"/>
  <c r="BI912"/>
  <c r="BH912"/>
  <c r="BG912"/>
  <c r="BF912"/>
  <c r="T912"/>
  <c r="R912"/>
  <c r="P912"/>
  <c r="BI909"/>
  <c r="BH909"/>
  <c r="BG909"/>
  <c r="BF909"/>
  <c r="T909"/>
  <c r="R909"/>
  <c r="P909"/>
  <c r="BI906"/>
  <c r="BH906"/>
  <c r="BG906"/>
  <c r="BF906"/>
  <c r="T906"/>
  <c r="R906"/>
  <c r="P906"/>
  <c r="BI903"/>
  <c r="BH903"/>
  <c r="BG903"/>
  <c r="BF903"/>
  <c r="T903"/>
  <c r="R903"/>
  <c r="P903"/>
  <c r="BI900"/>
  <c r="BH900"/>
  <c r="BG900"/>
  <c r="BF900"/>
  <c r="T900"/>
  <c r="R900"/>
  <c r="P900"/>
  <c r="BI897"/>
  <c r="BH897"/>
  <c r="BG897"/>
  <c r="BF897"/>
  <c r="T897"/>
  <c r="R897"/>
  <c r="P897"/>
  <c r="BI893"/>
  <c r="BH893"/>
  <c r="BG893"/>
  <c r="BF893"/>
  <c r="T893"/>
  <c r="T892"/>
  <c r="R893"/>
  <c r="R892"/>
  <c r="P893"/>
  <c r="P892"/>
  <c r="BI889"/>
  <c r="BH889"/>
  <c r="BG889"/>
  <c r="BF889"/>
  <c r="T889"/>
  <c r="R889"/>
  <c r="P889"/>
  <c r="BI886"/>
  <c r="BH886"/>
  <c r="BG886"/>
  <c r="BF886"/>
  <c r="T886"/>
  <c r="R886"/>
  <c r="P886"/>
  <c r="BI883"/>
  <c r="BH883"/>
  <c r="BG883"/>
  <c r="BF883"/>
  <c r="T883"/>
  <c r="R883"/>
  <c r="P883"/>
  <c r="BI875"/>
  <c r="BH875"/>
  <c r="BG875"/>
  <c r="BF875"/>
  <c r="T875"/>
  <c r="R875"/>
  <c r="P875"/>
  <c r="BI872"/>
  <c r="BH872"/>
  <c r="BG872"/>
  <c r="BF872"/>
  <c r="T872"/>
  <c r="R872"/>
  <c r="P872"/>
  <c r="BI869"/>
  <c r="BH869"/>
  <c r="BG869"/>
  <c r="BF869"/>
  <c r="T869"/>
  <c r="R869"/>
  <c r="P869"/>
  <c r="BI866"/>
  <c r="BH866"/>
  <c r="BG866"/>
  <c r="BF866"/>
  <c r="T866"/>
  <c r="R866"/>
  <c r="P866"/>
  <c r="BI858"/>
  <c r="BH858"/>
  <c r="BG858"/>
  <c r="BF858"/>
  <c r="T858"/>
  <c r="R858"/>
  <c r="P858"/>
  <c r="BI855"/>
  <c r="BH855"/>
  <c r="BG855"/>
  <c r="BF855"/>
  <c r="T855"/>
  <c r="R855"/>
  <c r="P855"/>
  <c r="BI843"/>
  <c r="BH843"/>
  <c r="BG843"/>
  <c r="BF843"/>
  <c r="T843"/>
  <c r="R843"/>
  <c r="P843"/>
  <c r="BI840"/>
  <c r="BH840"/>
  <c r="BG840"/>
  <c r="BF840"/>
  <c r="T840"/>
  <c r="R840"/>
  <c r="P840"/>
  <c r="BI837"/>
  <c r="BH837"/>
  <c r="BG837"/>
  <c r="BF837"/>
  <c r="T837"/>
  <c r="R837"/>
  <c r="P837"/>
  <c r="BI833"/>
  <c r="BH833"/>
  <c r="BG833"/>
  <c r="BF833"/>
  <c r="T833"/>
  <c r="R833"/>
  <c r="P833"/>
  <c r="BI829"/>
  <c r="BH829"/>
  <c r="BG829"/>
  <c r="BF829"/>
  <c r="T829"/>
  <c r="R829"/>
  <c r="P829"/>
  <c r="BI825"/>
  <c r="BH825"/>
  <c r="BG825"/>
  <c r="BF825"/>
  <c r="T825"/>
  <c r="R825"/>
  <c r="P825"/>
  <c r="BI822"/>
  <c r="BH822"/>
  <c r="BG822"/>
  <c r="BF822"/>
  <c r="T822"/>
  <c r="R822"/>
  <c r="P822"/>
  <c r="BI818"/>
  <c r="BH818"/>
  <c r="BG818"/>
  <c r="BF818"/>
  <c r="T818"/>
  <c r="R818"/>
  <c r="P818"/>
  <c r="BI815"/>
  <c r="BH815"/>
  <c r="BG815"/>
  <c r="BF815"/>
  <c r="T815"/>
  <c r="R815"/>
  <c r="P815"/>
  <c r="BI812"/>
  <c r="BH812"/>
  <c r="BG812"/>
  <c r="BF812"/>
  <c r="T812"/>
  <c r="R812"/>
  <c r="P812"/>
  <c r="BI805"/>
  <c r="BH805"/>
  <c r="BG805"/>
  <c r="BF805"/>
  <c r="T805"/>
  <c r="R805"/>
  <c r="P805"/>
  <c r="BI801"/>
  <c r="BH801"/>
  <c r="BG801"/>
  <c r="BF801"/>
  <c r="T801"/>
  <c r="R801"/>
  <c r="P801"/>
  <c r="BI794"/>
  <c r="BH794"/>
  <c r="BG794"/>
  <c r="BF794"/>
  <c r="T794"/>
  <c r="R794"/>
  <c r="P794"/>
  <c r="BI791"/>
  <c r="BH791"/>
  <c r="BG791"/>
  <c r="BF791"/>
  <c r="T791"/>
  <c r="R791"/>
  <c r="P791"/>
  <c r="BI787"/>
  <c r="BH787"/>
  <c r="BG787"/>
  <c r="BF787"/>
  <c r="T787"/>
  <c r="R787"/>
  <c r="P787"/>
  <c r="BI783"/>
  <c r="BH783"/>
  <c r="BG783"/>
  <c r="BF783"/>
  <c r="T783"/>
  <c r="R783"/>
  <c r="P783"/>
  <c r="BI779"/>
  <c r="BH779"/>
  <c r="BG779"/>
  <c r="BF779"/>
  <c r="T779"/>
  <c r="R779"/>
  <c r="P779"/>
  <c r="BI775"/>
  <c r="BH775"/>
  <c r="BG775"/>
  <c r="BF775"/>
  <c r="T775"/>
  <c r="R775"/>
  <c r="P775"/>
  <c r="BI771"/>
  <c r="BH771"/>
  <c r="BG771"/>
  <c r="BF771"/>
  <c r="T771"/>
  <c r="R771"/>
  <c r="P771"/>
  <c r="BI764"/>
  <c r="BH764"/>
  <c r="BG764"/>
  <c r="BF764"/>
  <c r="T764"/>
  <c r="R764"/>
  <c r="P764"/>
  <c r="BI757"/>
  <c r="BH757"/>
  <c r="BG757"/>
  <c r="BF757"/>
  <c r="T757"/>
  <c r="R757"/>
  <c r="P757"/>
  <c r="BI750"/>
  <c r="BH750"/>
  <c r="BG750"/>
  <c r="BF750"/>
  <c r="T750"/>
  <c r="R750"/>
  <c r="P750"/>
  <c r="BI743"/>
  <c r="BH743"/>
  <c r="BG743"/>
  <c r="BF743"/>
  <c r="T743"/>
  <c r="R743"/>
  <c r="P743"/>
  <c r="BI738"/>
  <c r="BH738"/>
  <c r="BG738"/>
  <c r="BF738"/>
  <c r="T738"/>
  <c r="R738"/>
  <c r="P738"/>
  <c r="BI730"/>
  <c r="BH730"/>
  <c r="BG730"/>
  <c r="BF730"/>
  <c r="T730"/>
  <c r="R730"/>
  <c r="P730"/>
  <c r="BI726"/>
  <c r="BH726"/>
  <c r="BG726"/>
  <c r="BF726"/>
  <c r="T726"/>
  <c r="R726"/>
  <c r="P726"/>
  <c r="BI716"/>
  <c r="BH716"/>
  <c r="BG716"/>
  <c r="BF716"/>
  <c r="T716"/>
  <c r="R716"/>
  <c r="P716"/>
  <c r="BI712"/>
  <c r="BH712"/>
  <c r="BG712"/>
  <c r="BF712"/>
  <c r="T712"/>
  <c r="R712"/>
  <c r="P712"/>
  <c r="BI709"/>
  <c r="BH709"/>
  <c r="BG709"/>
  <c r="BF709"/>
  <c r="T709"/>
  <c r="R709"/>
  <c r="P709"/>
  <c r="BI706"/>
  <c r="BH706"/>
  <c r="BG706"/>
  <c r="BF706"/>
  <c r="T706"/>
  <c r="R706"/>
  <c r="P706"/>
  <c r="BI703"/>
  <c r="BH703"/>
  <c r="BG703"/>
  <c r="BF703"/>
  <c r="T703"/>
  <c r="R703"/>
  <c r="P703"/>
  <c r="BI696"/>
  <c r="BH696"/>
  <c r="BG696"/>
  <c r="BF696"/>
  <c r="T696"/>
  <c r="R696"/>
  <c r="P696"/>
  <c r="BI692"/>
  <c r="BH692"/>
  <c r="BG692"/>
  <c r="BF692"/>
  <c r="T692"/>
  <c r="R692"/>
  <c r="P692"/>
  <c r="BI688"/>
  <c r="BH688"/>
  <c r="BG688"/>
  <c r="BF688"/>
  <c r="T688"/>
  <c r="R688"/>
  <c r="P688"/>
  <c r="BI684"/>
  <c r="BH684"/>
  <c r="BG684"/>
  <c r="BF684"/>
  <c r="T684"/>
  <c r="R684"/>
  <c r="P684"/>
  <c r="BI680"/>
  <c r="BH680"/>
  <c r="BG680"/>
  <c r="BF680"/>
  <c r="T680"/>
  <c r="R680"/>
  <c r="P680"/>
  <c r="BI676"/>
  <c r="BH676"/>
  <c r="BG676"/>
  <c r="BF676"/>
  <c r="T676"/>
  <c r="R676"/>
  <c r="P676"/>
  <c r="BI673"/>
  <c r="BH673"/>
  <c r="BG673"/>
  <c r="BF673"/>
  <c r="T673"/>
  <c r="R673"/>
  <c r="P673"/>
  <c r="BI669"/>
  <c r="BH669"/>
  <c r="BG669"/>
  <c r="BF669"/>
  <c r="T669"/>
  <c r="R669"/>
  <c r="P669"/>
  <c r="BI665"/>
  <c r="BH665"/>
  <c r="BG665"/>
  <c r="BF665"/>
  <c r="T665"/>
  <c r="R665"/>
  <c r="P665"/>
  <c r="BI660"/>
  <c r="BH660"/>
  <c r="BG660"/>
  <c r="BF660"/>
  <c r="T660"/>
  <c r="R660"/>
  <c r="P660"/>
  <c r="BI657"/>
  <c r="BH657"/>
  <c r="BG657"/>
  <c r="BF657"/>
  <c r="T657"/>
  <c r="R657"/>
  <c r="P657"/>
  <c r="BI653"/>
  <c r="BH653"/>
  <c r="BG653"/>
  <c r="BF653"/>
  <c r="T653"/>
  <c r="R653"/>
  <c r="P653"/>
  <c r="BI649"/>
  <c r="BH649"/>
  <c r="BG649"/>
  <c r="BF649"/>
  <c r="T649"/>
  <c r="R649"/>
  <c r="P649"/>
  <c r="BI642"/>
  <c r="BH642"/>
  <c r="BG642"/>
  <c r="BF642"/>
  <c r="T642"/>
  <c r="R642"/>
  <c r="P642"/>
  <c r="BI638"/>
  <c r="BH638"/>
  <c r="BG638"/>
  <c r="BF638"/>
  <c r="T638"/>
  <c r="R638"/>
  <c r="P638"/>
  <c r="BI634"/>
  <c r="BH634"/>
  <c r="BG634"/>
  <c r="BF634"/>
  <c r="T634"/>
  <c r="R634"/>
  <c r="P634"/>
  <c r="BI631"/>
  <c r="BH631"/>
  <c r="BG631"/>
  <c r="BF631"/>
  <c r="T631"/>
  <c r="R631"/>
  <c r="P631"/>
  <c r="BI629"/>
  <c r="BH629"/>
  <c r="BG629"/>
  <c r="BF629"/>
  <c r="T629"/>
  <c r="R629"/>
  <c r="P629"/>
  <c r="BI626"/>
  <c r="BH626"/>
  <c r="BG626"/>
  <c r="BF626"/>
  <c r="T626"/>
  <c r="R626"/>
  <c r="P626"/>
  <c r="BI623"/>
  <c r="BH623"/>
  <c r="BG623"/>
  <c r="BF623"/>
  <c r="T623"/>
  <c r="R623"/>
  <c r="P623"/>
  <c r="BI621"/>
  <c r="BH621"/>
  <c r="BG621"/>
  <c r="BF621"/>
  <c r="T621"/>
  <c r="R621"/>
  <c r="P621"/>
  <c r="BI618"/>
  <c r="BH618"/>
  <c r="BG618"/>
  <c r="BF618"/>
  <c r="T618"/>
  <c r="R618"/>
  <c r="P618"/>
  <c r="BI615"/>
  <c r="BH615"/>
  <c r="BG615"/>
  <c r="BF615"/>
  <c r="T615"/>
  <c r="R615"/>
  <c r="P615"/>
  <c r="BI613"/>
  <c r="BH613"/>
  <c r="BG613"/>
  <c r="BF613"/>
  <c r="T613"/>
  <c r="R613"/>
  <c r="P613"/>
  <c r="BI610"/>
  <c r="BH610"/>
  <c r="BG610"/>
  <c r="BF610"/>
  <c r="T610"/>
  <c r="R610"/>
  <c r="P610"/>
  <c r="BI607"/>
  <c r="BH607"/>
  <c r="BG607"/>
  <c r="BF607"/>
  <c r="T607"/>
  <c r="R607"/>
  <c r="P607"/>
  <c r="BI605"/>
  <c r="BH605"/>
  <c r="BG605"/>
  <c r="BF605"/>
  <c r="T605"/>
  <c r="R605"/>
  <c r="P605"/>
  <c r="BI602"/>
  <c r="BH602"/>
  <c r="BG602"/>
  <c r="BF602"/>
  <c r="T602"/>
  <c r="R602"/>
  <c r="P602"/>
  <c r="BI599"/>
  <c r="BH599"/>
  <c r="BG599"/>
  <c r="BF599"/>
  <c r="T599"/>
  <c r="R599"/>
  <c r="P599"/>
  <c r="BI597"/>
  <c r="BH597"/>
  <c r="BG597"/>
  <c r="BF597"/>
  <c r="T597"/>
  <c r="R597"/>
  <c r="P597"/>
  <c r="BI594"/>
  <c r="BH594"/>
  <c r="BG594"/>
  <c r="BF594"/>
  <c r="T594"/>
  <c r="R594"/>
  <c r="P594"/>
  <c r="BI591"/>
  <c r="BH591"/>
  <c r="BG591"/>
  <c r="BF591"/>
  <c r="T591"/>
  <c r="R591"/>
  <c r="P591"/>
  <c r="BI589"/>
  <c r="BH589"/>
  <c r="BG589"/>
  <c r="BF589"/>
  <c r="T589"/>
  <c r="R589"/>
  <c r="P589"/>
  <c r="BI585"/>
  <c r="BH585"/>
  <c r="BG585"/>
  <c r="BF585"/>
  <c r="T585"/>
  <c r="R585"/>
  <c r="P585"/>
  <c r="BI581"/>
  <c r="BH581"/>
  <c r="BG581"/>
  <c r="BF581"/>
  <c r="T581"/>
  <c r="R581"/>
  <c r="P581"/>
  <c r="BI577"/>
  <c r="BH577"/>
  <c r="BG577"/>
  <c r="BF577"/>
  <c r="T577"/>
  <c r="R577"/>
  <c r="P577"/>
  <c r="BI575"/>
  <c r="BH575"/>
  <c r="BG575"/>
  <c r="BF575"/>
  <c r="T575"/>
  <c r="R575"/>
  <c r="P575"/>
  <c r="BI571"/>
  <c r="BH571"/>
  <c r="BG571"/>
  <c r="BF571"/>
  <c r="T571"/>
  <c r="R571"/>
  <c r="P571"/>
  <c r="BI567"/>
  <c r="BH567"/>
  <c r="BG567"/>
  <c r="BF567"/>
  <c r="T567"/>
  <c r="R567"/>
  <c r="P567"/>
  <c r="BI565"/>
  <c r="BH565"/>
  <c r="BG565"/>
  <c r="BF565"/>
  <c r="T565"/>
  <c r="R565"/>
  <c r="P565"/>
  <c r="BI563"/>
  <c r="BH563"/>
  <c r="BG563"/>
  <c r="BF563"/>
  <c r="T563"/>
  <c r="R563"/>
  <c r="P563"/>
  <c r="BI560"/>
  <c r="BH560"/>
  <c r="BG560"/>
  <c r="BF560"/>
  <c r="T560"/>
  <c r="R560"/>
  <c r="P560"/>
  <c r="BI557"/>
  <c r="BH557"/>
  <c r="BG557"/>
  <c r="BF557"/>
  <c r="T557"/>
  <c r="R557"/>
  <c r="P557"/>
  <c r="BI552"/>
  <c r="BH552"/>
  <c r="BG552"/>
  <c r="BF552"/>
  <c r="T552"/>
  <c r="R552"/>
  <c r="P552"/>
  <c r="BI547"/>
  <c r="BH547"/>
  <c r="BG547"/>
  <c r="BF547"/>
  <c r="T547"/>
  <c r="R547"/>
  <c r="P547"/>
  <c r="BI543"/>
  <c r="BH543"/>
  <c r="BG543"/>
  <c r="BF543"/>
  <c r="T543"/>
  <c r="R543"/>
  <c r="P543"/>
  <c r="BI540"/>
  <c r="BH540"/>
  <c r="BG540"/>
  <c r="BF540"/>
  <c r="T540"/>
  <c r="R540"/>
  <c r="P540"/>
  <c r="BI534"/>
  <c r="BH534"/>
  <c r="BG534"/>
  <c r="BF534"/>
  <c r="T534"/>
  <c r="R534"/>
  <c r="P534"/>
  <c r="BI531"/>
  <c r="BH531"/>
  <c r="BG531"/>
  <c r="BF531"/>
  <c r="T531"/>
  <c r="R531"/>
  <c r="P531"/>
  <c r="BI528"/>
  <c r="BH528"/>
  <c r="BG528"/>
  <c r="BF528"/>
  <c r="T528"/>
  <c r="R528"/>
  <c r="P528"/>
  <c r="BI524"/>
  <c r="BH524"/>
  <c r="BG524"/>
  <c r="BF524"/>
  <c r="T524"/>
  <c r="R524"/>
  <c r="P524"/>
  <c r="BI521"/>
  <c r="BH521"/>
  <c r="BG521"/>
  <c r="BF521"/>
  <c r="T521"/>
  <c r="R521"/>
  <c r="P521"/>
  <c r="BI519"/>
  <c r="BH519"/>
  <c r="BG519"/>
  <c r="BF519"/>
  <c r="T519"/>
  <c r="R519"/>
  <c r="P519"/>
  <c r="BI515"/>
  <c r="BH515"/>
  <c r="BG515"/>
  <c r="BF515"/>
  <c r="T515"/>
  <c r="R515"/>
  <c r="P515"/>
  <c r="BI513"/>
  <c r="BH513"/>
  <c r="BG513"/>
  <c r="BF513"/>
  <c r="T513"/>
  <c r="R513"/>
  <c r="P513"/>
  <c r="BI509"/>
  <c r="BH509"/>
  <c r="BG509"/>
  <c r="BF509"/>
  <c r="T509"/>
  <c r="R509"/>
  <c r="P509"/>
  <c r="BI507"/>
  <c r="BH507"/>
  <c r="BG507"/>
  <c r="BF507"/>
  <c r="T507"/>
  <c r="R507"/>
  <c r="P507"/>
  <c r="BI505"/>
  <c r="BH505"/>
  <c r="BG505"/>
  <c r="BF505"/>
  <c r="T505"/>
  <c r="R505"/>
  <c r="P505"/>
  <c r="BI502"/>
  <c r="BH502"/>
  <c r="BG502"/>
  <c r="BF502"/>
  <c r="T502"/>
  <c r="R502"/>
  <c r="P502"/>
  <c r="BI500"/>
  <c r="BH500"/>
  <c r="BG500"/>
  <c r="BF500"/>
  <c r="T500"/>
  <c r="R500"/>
  <c r="P500"/>
  <c r="BI497"/>
  <c r="BH497"/>
  <c r="BG497"/>
  <c r="BF497"/>
  <c r="T497"/>
  <c r="R497"/>
  <c r="P497"/>
  <c r="BI494"/>
  <c r="BH494"/>
  <c r="BG494"/>
  <c r="BF494"/>
  <c r="T494"/>
  <c r="R494"/>
  <c r="P494"/>
  <c r="BI489"/>
  <c r="BH489"/>
  <c r="BG489"/>
  <c r="BF489"/>
  <c r="T489"/>
  <c r="R489"/>
  <c r="P489"/>
  <c r="BI486"/>
  <c r="BH486"/>
  <c r="BG486"/>
  <c r="BF486"/>
  <c r="T486"/>
  <c r="R486"/>
  <c r="P486"/>
  <c r="BI482"/>
  <c r="BH482"/>
  <c r="BG482"/>
  <c r="BF482"/>
  <c r="T482"/>
  <c r="R482"/>
  <c r="P482"/>
  <c r="BI475"/>
  <c r="BH475"/>
  <c r="BG475"/>
  <c r="BF475"/>
  <c r="T475"/>
  <c r="R475"/>
  <c r="P475"/>
  <c r="BI468"/>
  <c r="BH468"/>
  <c r="BG468"/>
  <c r="BF468"/>
  <c r="T468"/>
  <c r="R468"/>
  <c r="P468"/>
  <c r="BI464"/>
  <c r="BH464"/>
  <c r="BG464"/>
  <c r="BF464"/>
  <c r="T464"/>
  <c r="R464"/>
  <c r="P464"/>
  <c r="BI461"/>
  <c r="BH461"/>
  <c r="BG461"/>
  <c r="BF461"/>
  <c r="T461"/>
  <c r="R461"/>
  <c r="P461"/>
  <c r="BI457"/>
  <c r="BH457"/>
  <c r="BG457"/>
  <c r="BF457"/>
  <c r="T457"/>
  <c r="R457"/>
  <c r="P457"/>
  <c r="BI452"/>
  <c r="BH452"/>
  <c r="BG452"/>
  <c r="BF452"/>
  <c r="T452"/>
  <c r="R452"/>
  <c r="P452"/>
  <c r="BI450"/>
  <c r="BH450"/>
  <c r="BG450"/>
  <c r="BF450"/>
  <c r="T450"/>
  <c r="R450"/>
  <c r="P450"/>
  <c r="BI447"/>
  <c r="BH447"/>
  <c r="BG447"/>
  <c r="BF447"/>
  <c r="T447"/>
  <c r="R447"/>
  <c r="P447"/>
  <c r="BI444"/>
  <c r="BH444"/>
  <c r="BG444"/>
  <c r="BF444"/>
  <c r="T444"/>
  <c r="R444"/>
  <c r="P444"/>
  <c r="BI439"/>
  <c r="BH439"/>
  <c r="BG439"/>
  <c r="BF439"/>
  <c r="T439"/>
  <c r="R439"/>
  <c r="P439"/>
  <c r="BI436"/>
  <c r="BH436"/>
  <c r="BG436"/>
  <c r="BF436"/>
  <c r="T436"/>
  <c r="R436"/>
  <c r="P436"/>
  <c r="BI431"/>
  <c r="BH431"/>
  <c r="BG431"/>
  <c r="BF431"/>
  <c r="T431"/>
  <c r="R431"/>
  <c r="P431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19"/>
  <c r="BH419"/>
  <c r="BG419"/>
  <c r="BF419"/>
  <c r="T419"/>
  <c r="R419"/>
  <c r="P419"/>
  <c r="BI415"/>
  <c r="BH415"/>
  <c r="BG415"/>
  <c r="BF415"/>
  <c r="T415"/>
  <c r="R415"/>
  <c r="P415"/>
  <c r="BI412"/>
  <c r="BH412"/>
  <c r="BG412"/>
  <c r="BF412"/>
  <c r="T412"/>
  <c r="R412"/>
  <c r="P412"/>
  <c r="BI408"/>
  <c r="BH408"/>
  <c r="BG408"/>
  <c r="BF408"/>
  <c r="T408"/>
  <c r="R408"/>
  <c r="P408"/>
  <c r="BI404"/>
  <c r="BH404"/>
  <c r="BG404"/>
  <c r="BF404"/>
  <c r="T404"/>
  <c r="R404"/>
  <c r="P404"/>
  <c r="BI400"/>
  <c r="BH400"/>
  <c r="BG400"/>
  <c r="BF400"/>
  <c r="T400"/>
  <c r="R400"/>
  <c r="P400"/>
  <c r="BI391"/>
  <c r="BH391"/>
  <c r="BG391"/>
  <c r="BF391"/>
  <c r="T391"/>
  <c r="R391"/>
  <c r="P391"/>
  <c r="BI382"/>
  <c r="BH382"/>
  <c r="BG382"/>
  <c r="BF382"/>
  <c r="T382"/>
  <c r="R382"/>
  <c r="P382"/>
  <c r="BI379"/>
  <c r="BH379"/>
  <c r="BG379"/>
  <c r="BF379"/>
  <c r="T379"/>
  <c r="R379"/>
  <c r="P379"/>
  <c r="BI375"/>
  <c r="BH375"/>
  <c r="BG375"/>
  <c r="BF375"/>
  <c r="T375"/>
  <c r="R375"/>
  <c r="P375"/>
  <c r="BI371"/>
  <c r="BH371"/>
  <c r="BG371"/>
  <c r="BF371"/>
  <c r="T371"/>
  <c r="R371"/>
  <c r="P371"/>
  <c r="BI367"/>
  <c r="BH367"/>
  <c r="BG367"/>
  <c r="BF367"/>
  <c r="T367"/>
  <c r="R367"/>
  <c r="P367"/>
  <c r="BI364"/>
  <c r="BH364"/>
  <c r="BG364"/>
  <c r="BF364"/>
  <c r="T364"/>
  <c r="R364"/>
  <c r="P364"/>
  <c r="BI357"/>
  <c r="BH357"/>
  <c r="BG357"/>
  <c r="BF357"/>
  <c r="T357"/>
  <c r="R357"/>
  <c r="P357"/>
  <c r="BI353"/>
  <c r="BH353"/>
  <c r="BG353"/>
  <c r="BF353"/>
  <c r="T353"/>
  <c r="R353"/>
  <c r="P353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1"/>
  <c r="BH341"/>
  <c r="BG341"/>
  <c r="BF341"/>
  <c r="T341"/>
  <c r="R341"/>
  <c r="P341"/>
  <c r="BI338"/>
  <c r="BH338"/>
  <c r="BG338"/>
  <c r="BF338"/>
  <c r="T338"/>
  <c r="R338"/>
  <c r="P338"/>
  <c r="BI334"/>
  <c r="BH334"/>
  <c r="BG334"/>
  <c r="BF334"/>
  <c r="T334"/>
  <c r="R334"/>
  <c r="P334"/>
  <c r="BI331"/>
  <c r="BH331"/>
  <c r="BG331"/>
  <c r="BF331"/>
  <c r="T331"/>
  <c r="R331"/>
  <c r="P331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7"/>
  <c r="BH317"/>
  <c r="BG317"/>
  <c r="BF317"/>
  <c r="T317"/>
  <c r="R317"/>
  <c r="P317"/>
  <c r="BI315"/>
  <c r="BH315"/>
  <c r="BG315"/>
  <c r="BF315"/>
  <c r="T315"/>
  <c r="R315"/>
  <c r="P315"/>
  <c r="BI308"/>
  <c r="BH308"/>
  <c r="BG308"/>
  <c r="BF308"/>
  <c r="T308"/>
  <c r="R308"/>
  <c r="P308"/>
  <c r="BI297"/>
  <c r="BH297"/>
  <c r="BG297"/>
  <c r="BF297"/>
  <c r="T297"/>
  <c r="R297"/>
  <c r="P297"/>
  <c r="BI294"/>
  <c r="BH294"/>
  <c r="BG294"/>
  <c r="BF294"/>
  <c r="T294"/>
  <c r="R294"/>
  <c r="P294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80"/>
  <c r="BH280"/>
  <c r="BG280"/>
  <c r="BF280"/>
  <c r="T280"/>
  <c r="R280"/>
  <c r="P280"/>
  <c r="BI277"/>
  <c r="BH277"/>
  <c r="BG277"/>
  <c r="BF277"/>
  <c r="T277"/>
  <c r="R277"/>
  <c r="P277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5"/>
  <c r="BH245"/>
  <c r="BG245"/>
  <c r="BF245"/>
  <c r="T245"/>
  <c r="R245"/>
  <c r="P245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4"/>
  <c r="BH184"/>
  <c r="BG184"/>
  <c r="BF184"/>
  <c r="T184"/>
  <c r="R184"/>
  <c r="P184"/>
  <c r="BI181"/>
  <c r="BH181"/>
  <c r="BG181"/>
  <c r="BF181"/>
  <c r="T181"/>
  <c r="R181"/>
  <c r="P181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49"/>
  <c r="BH149"/>
  <c r="BG149"/>
  <c r="BF149"/>
  <c r="T149"/>
  <c r="R149"/>
  <c r="P149"/>
  <c r="BI145"/>
  <c r="BH145"/>
  <c r="BG145"/>
  <c r="BF145"/>
  <c r="T145"/>
  <c r="R145"/>
  <c r="P145"/>
  <c r="BI138"/>
  <c r="BH138"/>
  <c r="BG138"/>
  <c r="BF138"/>
  <c r="T138"/>
  <c r="R138"/>
  <c r="P138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1"/>
  <c r="BH111"/>
  <c r="BG111"/>
  <c r="BF111"/>
  <c r="T111"/>
  <c r="R111"/>
  <c r="P111"/>
  <c r="BI109"/>
  <c r="BH109"/>
  <c r="BG109"/>
  <c r="BF109"/>
  <c r="T109"/>
  <c r="R109"/>
  <c r="P109"/>
  <c r="BI103"/>
  <c r="BH103"/>
  <c r="BG103"/>
  <c r="BF103"/>
  <c r="T103"/>
  <c r="R103"/>
  <c r="P103"/>
  <c r="F94"/>
  <c r="E92"/>
  <c r="F56"/>
  <c r="E54"/>
  <c r="J26"/>
  <c r="E26"/>
  <c r="J97"/>
  <c r="J25"/>
  <c r="J23"/>
  <c r="E23"/>
  <c r="J58"/>
  <c r="J22"/>
  <c r="J20"/>
  <c r="E20"/>
  <c r="F97"/>
  <c r="J19"/>
  <c r="J17"/>
  <c r="E17"/>
  <c r="F96"/>
  <c r="J16"/>
  <c r="J14"/>
  <c r="J94"/>
  <c r="E7"/>
  <c r="E50"/>
  <c i="3" r="J39"/>
  <c r="J38"/>
  <c i="1" r="AY58"/>
  <c i="3" r="J37"/>
  <c i="1" r="AX58"/>
  <c i="3" r="BI90"/>
  <c r="BH90"/>
  <c r="BG90"/>
  <c r="BF90"/>
  <c r="T90"/>
  <c r="T89"/>
  <c r="T88"/>
  <c r="T87"/>
  <c r="R90"/>
  <c r="R89"/>
  <c r="R88"/>
  <c r="R87"/>
  <c r="P90"/>
  <c r="P89"/>
  <c r="P88"/>
  <c r="P87"/>
  <c i="1" r="AU58"/>
  <c i="3" r="F81"/>
  <c r="E79"/>
  <c r="F56"/>
  <c r="E54"/>
  <c r="J26"/>
  <c r="E26"/>
  <c r="J84"/>
  <c r="J25"/>
  <c r="J23"/>
  <c r="E23"/>
  <c r="J83"/>
  <c r="J22"/>
  <c r="J20"/>
  <c r="E20"/>
  <c r="F59"/>
  <c r="J19"/>
  <c r="J17"/>
  <c r="E17"/>
  <c r="F83"/>
  <c r="J16"/>
  <c r="J14"/>
  <c r="J81"/>
  <c r="E7"/>
  <c r="E50"/>
  <c i="2" r="J39"/>
  <c r="J38"/>
  <c i="1" r="AY56"/>
  <c i="2" r="J37"/>
  <c i="1" r="AX56"/>
  <c i="2" r="BI166"/>
  <c r="BH166"/>
  <c r="BG166"/>
  <c r="BF166"/>
  <c r="T166"/>
  <c r="T165"/>
  <c r="R166"/>
  <c r="R165"/>
  <c r="P166"/>
  <c r="P165"/>
  <c r="BI160"/>
  <c r="BH160"/>
  <c r="BG160"/>
  <c r="BF160"/>
  <c r="T160"/>
  <c r="R160"/>
  <c r="P160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8"/>
  <c r="BH98"/>
  <c r="BG98"/>
  <c r="BF98"/>
  <c r="T98"/>
  <c r="R98"/>
  <c r="P98"/>
  <c r="BI94"/>
  <c r="BH94"/>
  <c r="BG94"/>
  <c r="BF94"/>
  <c r="T94"/>
  <c r="R94"/>
  <c r="P94"/>
  <c r="F85"/>
  <c r="E83"/>
  <c r="F56"/>
  <c r="E54"/>
  <c r="J26"/>
  <c r="E26"/>
  <c r="J59"/>
  <c r="J25"/>
  <c r="J23"/>
  <c r="E23"/>
  <c r="J87"/>
  <c r="J22"/>
  <c r="J20"/>
  <c r="E20"/>
  <c r="F59"/>
  <c r="J19"/>
  <c r="J17"/>
  <c r="E17"/>
  <c r="F58"/>
  <c r="J16"/>
  <c r="J14"/>
  <c r="J56"/>
  <c r="E7"/>
  <c r="E50"/>
  <c i="1" r="L50"/>
  <c r="AM50"/>
  <c r="AM49"/>
  <c r="L49"/>
  <c r="AM47"/>
  <c r="L47"/>
  <c r="L45"/>
  <c r="L44"/>
  <c i="4" r="J937"/>
  <c r="J924"/>
  <c r="BK906"/>
  <c r="BK872"/>
  <c r="J855"/>
  <c r="J812"/>
  <c r="J757"/>
  <c r="J712"/>
  <c r="J676"/>
  <c r="J634"/>
  <c r="J621"/>
  <c r="J602"/>
  <c r="J575"/>
  <c r="BK557"/>
  <c r="J519"/>
  <c r="J497"/>
  <c r="J457"/>
  <c r="BK428"/>
  <c r="BK412"/>
  <c r="BK382"/>
  <c r="BK345"/>
  <c r="BK321"/>
  <c r="J285"/>
  <c r="J248"/>
  <c r="BK209"/>
  <c r="BK199"/>
  <c r="J156"/>
  <c r="BK126"/>
  <c r="J103"/>
  <c i="2" r="BK134"/>
  <c r="J100"/>
  <c i="4" r="BK924"/>
  <c r="BK889"/>
  <c r="J837"/>
  <c r="BK815"/>
  <c r="J794"/>
  <c r="BK771"/>
  <c r="BK712"/>
  <c r="BK688"/>
  <c r="BK653"/>
  <c r="BK626"/>
  <c r="BK597"/>
  <c r="J571"/>
  <c r="BK552"/>
  <c r="BK531"/>
  <c r="J513"/>
  <c r="BK489"/>
  <c r="BK450"/>
  <c r="BK415"/>
  <c r="J367"/>
  <c r="J331"/>
  <c r="J297"/>
  <c r="J270"/>
  <c r="J259"/>
  <c r="J241"/>
  <c r="J221"/>
  <c r="BK192"/>
  <c r="J162"/>
  <c r="BK122"/>
  <c i="2" r="J134"/>
  <c r="J110"/>
  <c i="4" r="BK961"/>
  <c r="BK912"/>
  <c r="J900"/>
  <c r="J872"/>
  <c r="BK843"/>
  <c r="BK822"/>
  <c r="BK794"/>
  <c r="BK738"/>
  <c r="J706"/>
  <c r="J692"/>
  <c r="BK649"/>
  <c r="J626"/>
  <c r="J613"/>
  <c r="BK585"/>
  <c r="J540"/>
  <c r="J528"/>
  <c r="J502"/>
  <c r="J468"/>
  <c r="J436"/>
  <c r="BK425"/>
  <c r="J391"/>
  <c r="BK349"/>
  <c r="J321"/>
  <c r="BK290"/>
  <c r="BK270"/>
  <c r="BK224"/>
  <c r="BK201"/>
  <c r="J181"/>
  <c r="BK145"/>
  <c r="J109"/>
  <c i="2" r="BK139"/>
  <c r="J112"/>
  <c i="1" r="AS55"/>
  <c i="4" r="J943"/>
  <c r="J931"/>
  <c r="J903"/>
  <c r="J883"/>
  <c r="J822"/>
  <c r="J764"/>
  <c r="J688"/>
  <c r="J669"/>
  <c r="BK631"/>
  <c r="J610"/>
  <c r="J589"/>
  <c r="J567"/>
  <c r="J552"/>
  <c r="J515"/>
  <c r="BK502"/>
  <c r="BK468"/>
  <c r="BK404"/>
  <c r="BK367"/>
  <c r="BK341"/>
  <c r="BK317"/>
  <c r="BK277"/>
  <c r="BK259"/>
  <c r="BK248"/>
  <c r="J213"/>
  <c r="BK184"/>
  <c r="BK171"/>
  <c r="J145"/>
  <c r="BK117"/>
  <c i="2" r="J166"/>
  <c r="J116"/>
  <c r="J98"/>
  <c i="3" r="F38"/>
  <c i="1" r="BC58"/>
  <c r="BC57"/>
  <c r="AY57"/>
  <c i="4" r="BK943"/>
  <c r="J915"/>
  <c r="BK886"/>
  <c r="J858"/>
  <c r="J829"/>
  <c r="BK775"/>
  <c r="J730"/>
  <c r="BK709"/>
  <c r="BK669"/>
  <c r="J631"/>
  <c r="BK607"/>
  <c r="J597"/>
  <c r="J563"/>
  <c r="J534"/>
  <c r="BK515"/>
  <c r="BK494"/>
  <c r="BK447"/>
  <c r="J422"/>
  <c r="J404"/>
  <c r="BK371"/>
  <c r="J347"/>
  <c r="J327"/>
  <c r="BK294"/>
  <c r="J262"/>
  <c r="J228"/>
  <c r="J203"/>
  <c r="J159"/>
  <c r="BK111"/>
  <c i="2" r="BK143"/>
  <c r="J123"/>
  <c i="4" r="J957"/>
  <c r="J893"/>
  <c r="BK869"/>
  <c r="J833"/>
  <c r="BK805"/>
  <c r="BK779"/>
  <c r="BK750"/>
  <c r="BK692"/>
  <c r="J660"/>
  <c r="J629"/>
  <c r="J607"/>
  <c r="BK589"/>
  <c r="BK563"/>
  <c r="BK540"/>
  <c r="J521"/>
  <c r="J494"/>
  <c r="BK457"/>
  <c r="BK436"/>
  <c r="J400"/>
  <c r="BK364"/>
  <c r="J317"/>
  <c r="J290"/>
  <c r="BK273"/>
  <c r="BK262"/>
  <c r="J235"/>
  <c r="J218"/>
  <c r="J195"/>
  <c r="BK174"/>
  <c r="J149"/>
  <c i="2" r="BK166"/>
  <c r="BK112"/>
  <c i="1" r="AS57"/>
  <c i="4" r="J921"/>
  <c r="BK909"/>
  <c r="BK897"/>
  <c r="J869"/>
  <c r="J840"/>
  <c r="BK825"/>
  <c r="BK791"/>
  <c r="BK757"/>
  <c r="J716"/>
  <c r="BK676"/>
  <c r="BK660"/>
  <c r="BK634"/>
  <c r="J615"/>
  <c r="J599"/>
  <c r="BK577"/>
  <c r="BK534"/>
  <c r="BK513"/>
  <c r="J489"/>
  <c r="BK461"/>
  <c r="BK439"/>
  <c r="BK422"/>
  <c r="J408"/>
  <c r="BK327"/>
  <c r="J308"/>
  <c r="BK282"/>
  <c r="BK241"/>
  <c r="BK218"/>
  <c r="J199"/>
  <c r="BK149"/>
  <c r="BK119"/>
  <c i="2" r="BK160"/>
  <c r="BK120"/>
  <c r="BK98"/>
  <c i="4" r="BK953"/>
  <c r="J948"/>
  <c r="BK934"/>
  <c r="J909"/>
  <c r="BK858"/>
  <c r="J805"/>
  <c r="BK743"/>
  <c r="BK696"/>
  <c r="J665"/>
  <c r="BK629"/>
  <c r="J605"/>
  <c r="J585"/>
  <c r="J560"/>
  <c r="J543"/>
  <c r="BK505"/>
  <c r="BK475"/>
  <c r="J452"/>
  <c r="BK375"/>
  <c r="J349"/>
  <c r="BK334"/>
  <c r="J288"/>
  <c r="J267"/>
  <c r="BK251"/>
  <c r="J238"/>
  <c r="BK195"/>
  <c r="BK181"/>
  <c r="BK165"/>
  <c r="J138"/>
  <c r="J111"/>
  <c i="2" r="J129"/>
  <c r="BK110"/>
  <c r="BK94"/>
  <c i="3" r="J36"/>
  <c i="1" r="AW58"/>
  <c i="4" r="BK931"/>
  <c r="J927"/>
  <c r="J897"/>
  <c r="J875"/>
  <c r="BK818"/>
  <c r="J771"/>
  <c r="BK716"/>
  <c r="BK706"/>
  <c r="J657"/>
  <c r="BK615"/>
  <c r="BK599"/>
  <c r="BK567"/>
  <c r="BK521"/>
  <c r="BK507"/>
  <c r="J482"/>
  <c r="J444"/>
  <c r="J419"/>
  <c r="BK408"/>
  <c r="J379"/>
  <c r="BK353"/>
  <c r="BK331"/>
  <c r="J282"/>
  <c r="J257"/>
  <c r="J211"/>
  <c r="J171"/>
  <c r="BK138"/>
  <c r="J122"/>
  <c i="2" r="J160"/>
  <c r="BK129"/>
  <c i="1" r="AS59"/>
  <c i="4" r="BK921"/>
  <c r="J843"/>
  <c r="BK812"/>
  <c r="J783"/>
  <c r="BK764"/>
  <c r="J703"/>
  <c r="BK673"/>
  <c r="J642"/>
  <c r="BK623"/>
  <c r="J577"/>
  <c r="J547"/>
  <c r="BK524"/>
  <c r="BK497"/>
  <c r="J461"/>
  <c r="J439"/>
  <c r="J375"/>
  <c r="J334"/>
  <c r="BK308"/>
  <c r="J277"/>
  <c r="J265"/>
  <c r="J251"/>
  <c r="BK228"/>
  <c r="BK211"/>
  <c r="J189"/>
  <c r="J165"/>
  <c r="J134"/>
  <c i="2" r="J120"/>
  <c r="BK100"/>
  <c i="4" r="J934"/>
  <c r="J906"/>
  <c r="J886"/>
  <c r="BK875"/>
  <c r="BK833"/>
  <c r="J818"/>
  <c r="J787"/>
  <c r="J743"/>
  <c r="J709"/>
  <c r="BK703"/>
  <c r="J673"/>
  <c r="BK642"/>
  <c r="BK621"/>
  <c r="BK610"/>
  <c r="BK594"/>
  <c r="BK575"/>
  <c r="J531"/>
  <c r="BK509"/>
  <c r="BK482"/>
  <c r="J450"/>
  <c r="BK431"/>
  <c r="BK419"/>
  <c r="J382"/>
  <c r="BK347"/>
  <c r="J324"/>
  <c r="BK285"/>
  <c r="BK235"/>
  <c r="J209"/>
  <c r="BK189"/>
  <c r="BK159"/>
  <c r="J119"/>
  <c i="2" r="J143"/>
  <c r="J107"/>
  <c i="4" r="J961"/>
  <c r="BK948"/>
  <c r="BK937"/>
  <c r="J912"/>
  <c r="BK900"/>
  <c r="BK837"/>
  <c r="BK787"/>
  <c r="BK726"/>
  <c r="J680"/>
  <c r="J653"/>
  <c r="BK618"/>
  <c r="J594"/>
  <c r="BK571"/>
  <c r="J557"/>
  <c r="BK519"/>
  <c r="J500"/>
  <c r="BK464"/>
  <c r="BK391"/>
  <c r="J364"/>
  <c r="BK324"/>
  <c r="BK280"/>
  <c r="BK257"/>
  <c r="BK245"/>
  <c r="J205"/>
  <c r="J192"/>
  <c r="J168"/>
  <c r="BK134"/>
  <c r="BK103"/>
  <c i="2" r="BK126"/>
  <c r="J104"/>
  <c i="3" r="F39"/>
  <c i="1" r="BD58"/>
  <c r="BD57"/>
  <c i="4" r="BK957"/>
  <c r="BK918"/>
  <c r="BK893"/>
  <c r="BK866"/>
  <c r="BK840"/>
  <c r="J791"/>
  <c r="J750"/>
  <c r="BK680"/>
  <c r="BK665"/>
  <c r="J623"/>
  <c r="BK605"/>
  <c r="BK581"/>
  <c r="BK528"/>
  <c r="BK500"/>
  <c r="J475"/>
  <c r="J425"/>
  <c r="J415"/>
  <c r="BK400"/>
  <c r="J357"/>
  <c r="J341"/>
  <c r="BK297"/>
  <c r="BK265"/>
  <c r="J245"/>
  <c r="BK205"/>
  <c r="BK168"/>
  <c r="BK130"/>
  <c r="BK109"/>
  <c i="2" r="J139"/>
  <c r="BK116"/>
  <c i="4" r="BK927"/>
  <c r="J918"/>
  <c r="J866"/>
  <c r="J825"/>
  <c r="BK801"/>
  <c r="J775"/>
  <c r="J726"/>
  <c r="BK684"/>
  <c r="J638"/>
  <c r="BK591"/>
  <c r="J565"/>
  <c r="BK543"/>
  <c r="J505"/>
  <c r="J486"/>
  <c r="BK452"/>
  <c r="J431"/>
  <c r="J371"/>
  <c r="J345"/>
  <c r="J315"/>
  <c r="J280"/>
  <c r="BK267"/>
  <c r="J254"/>
  <c r="J224"/>
  <c r="J201"/>
  <c r="BK177"/>
  <c r="BK156"/>
  <c r="J117"/>
  <c i="2" r="BK123"/>
  <c r="BK104"/>
  <c i="4" r="BK940"/>
  <c r="BK903"/>
  <c r="BK883"/>
  <c r="BK855"/>
  <c r="BK829"/>
  <c r="J801"/>
  <c r="BK783"/>
  <c r="BK730"/>
  <c r="J696"/>
  <c r="BK657"/>
  <c r="BK638"/>
  <c r="J618"/>
  <c r="BK602"/>
  <c r="J581"/>
  <c r="BK560"/>
  <c r="J524"/>
  <c r="J507"/>
  <c r="J464"/>
  <c r="J447"/>
  <c r="J428"/>
  <c r="J412"/>
  <c r="J353"/>
  <c r="BK338"/>
  <c r="BK315"/>
  <c r="BK288"/>
  <c r="BK238"/>
  <c r="BK213"/>
  <c r="J184"/>
  <c r="J174"/>
  <c r="J126"/>
  <c i="3" r="BK90"/>
  <c i="2" r="J126"/>
  <c r="J94"/>
  <c i="4" r="J953"/>
  <c r="J940"/>
  <c r="BK915"/>
  <c r="J889"/>
  <c r="J815"/>
  <c r="J779"/>
  <c r="J738"/>
  <c r="J684"/>
  <c r="J649"/>
  <c r="BK613"/>
  <c r="J591"/>
  <c r="BK565"/>
  <c r="BK547"/>
  <c r="J509"/>
  <c r="BK486"/>
  <c r="BK444"/>
  <c r="BK379"/>
  <c r="BK357"/>
  <c r="J338"/>
  <c r="J294"/>
  <c r="J273"/>
  <c r="BK254"/>
  <c r="BK221"/>
  <c r="BK203"/>
  <c r="J177"/>
  <c r="BK162"/>
  <c r="J130"/>
  <c i="3" r="J90"/>
  <c i="2" r="BK107"/>
  <c i="3" r="F37"/>
  <c i="1" r="BB58"/>
  <c r="BB57"/>
  <c r="AX57"/>
  <c r="AU57"/>
  <c i="2" l="1" r="P142"/>
  <c r="R142"/>
  <c i="4" r="P467"/>
  <c r="T467"/>
  <c i="2" r="T142"/>
  <c i="4" r="R467"/>
  <c i="2" r="BK93"/>
  <c r="BK119"/>
  <c r="J119"/>
  <c r="J66"/>
  <c r="T119"/>
  <c r="T125"/>
  <c i="4" r="T102"/>
  <c r="P269"/>
  <c r="P276"/>
  <c r="T276"/>
  <c r="R330"/>
  <c r="BK418"/>
  <c r="J418"/>
  <c r="J69"/>
  <c r="R418"/>
  <c r="BK460"/>
  <c r="J460"/>
  <c r="J70"/>
  <c r="P460"/>
  <c r="T460"/>
  <c r="P481"/>
  <c r="BK832"/>
  <c r="J832"/>
  <c r="J73"/>
  <c r="R832"/>
  <c r="T896"/>
  <c r="BK947"/>
  <c r="J947"/>
  <c r="J78"/>
  <c i="2" r="R93"/>
  <c r="R119"/>
  <c r="R125"/>
  <c i="4" r="BK102"/>
  <c r="J102"/>
  <c r="J65"/>
  <c r="R102"/>
  <c r="BK269"/>
  <c r="J269"/>
  <c r="J66"/>
  <c r="R269"/>
  <c r="T269"/>
  <c r="BK330"/>
  <c r="J330"/>
  <c r="J68"/>
  <c r="T330"/>
  <c r="P418"/>
  <c r="T418"/>
  <c r="P896"/>
  <c r="R947"/>
  <c i="2" r="T93"/>
  <c r="T92"/>
  <c r="T91"/>
  <c r="P119"/>
  <c r="P125"/>
  <c i="4" r="R460"/>
  <c r="T481"/>
  <c r="T832"/>
  <c r="BK896"/>
  <c r="J896"/>
  <c r="J76"/>
  <c r="R896"/>
  <c r="R895"/>
  <c r="P947"/>
  <c i="2" r="P93"/>
  <c r="P92"/>
  <c r="P91"/>
  <c i="1" r="AU56"/>
  <c i="2" r="BK125"/>
  <c r="J125"/>
  <c r="J67"/>
  <c i="4" r="P102"/>
  <c r="BK276"/>
  <c r="J276"/>
  <c r="J67"/>
  <c r="R276"/>
  <c r="P330"/>
  <c r="BK481"/>
  <c r="J481"/>
  <c r="J72"/>
  <c r="R481"/>
  <c r="P832"/>
  <c r="T947"/>
  <c i="2" r="E79"/>
  <c r="F87"/>
  <c r="F88"/>
  <c r="BE98"/>
  <c r="BE120"/>
  <c r="BE134"/>
  <c r="BE139"/>
  <c r="BE143"/>
  <c i="3" r="J56"/>
  <c r="F58"/>
  <c r="E75"/>
  <c r="F84"/>
  <c r="BK89"/>
  <c r="J89"/>
  <c r="J65"/>
  <c i="4" r="F58"/>
  <c r="E88"/>
  <c r="BE119"/>
  <c r="BE122"/>
  <c r="BE149"/>
  <c r="BE165"/>
  <c r="BE184"/>
  <c r="BE199"/>
  <c r="BE224"/>
  <c r="BE228"/>
  <c r="BE238"/>
  <c r="BE285"/>
  <c r="BE308"/>
  <c r="BE317"/>
  <c r="BE321"/>
  <c r="BE327"/>
  <c r="BE331"/>
  <c r="BE345"/>
  <c r="BE353"/>
  <c r="BE412"/>
  <c r="BE425"/>
  <c r="BE431"/>
  <c r="BE436"/>
  <c r="BE452"/>
  <c r="BE482"/>
  <c r="BE489"/>
  <c r="BE497"/>
  <c r="BE521"/>
  <c r="BE524"/>
  <c r="BE531"/>
  <c r="BE534"/>
  <c r="BE540"/>
  <c r="BE560"/>
  <c r="BE563"/>
  <c r="BE575"/>
  <c r="BE618"/>
  <c r="BE623"/>
  <c r="BE626"/>
  <c r="BE631"/>
  <c r="BE657"/>
  <c r="BE665"/>
  <c r="BE669"/>
  <c r="BE688"/>
  <c r="BE703"/>
  <c r="BE712"/>
  <c r="BE726"/>
  <c r="BE730"/>
  <c r="BE743"/>
  <c r="BE764"/>
  <c r="BE775"/>
  <c r="BE794"/>
  <c r="BE801"/>
  <c r="BE833"/>
  <c r="BE840"/>
  <c r="BE843"/>
  <c r="BE866"/>
  <c r="BE869"/>
  <c r="BE918"/>
  <c r="BE924"/>
  <c r="BE940"/>
  <c r="BE943"/>
  <c r="BE948"/>
  <c r="BE953"/>
  <c r="BK892"/>
  <c r="J892"/>
  <c r="J74"/>
  <c i="2" r="J58"/>
  <c r="J85"/>
  <c r="BE107"/>
  <c r="BE112"/>
  <c r="BE116"/>
  <c r="BE123"/>
  <c r="BE129"/>
  <c r="BE166"/>
  <c i="3" r="J59"/>
  <c i="4" r="J56"/>
  <c r="J59"/>
  <c r="J96"/>
  <c r="BE111"/>
  <c r="BE130"/>
  <c r="BE134"/>
  <c r="BE156"/>
  <c r="BE162"/>
  <c r="BE168"/>
  <c r="BE171"/>
  <c r="BE192"/>
  <c r="BE203"/>
  <c r="BE218"/>
  <c r="BE245"/>
  <c r="BE248"/>
  <c r="BE251"/>
  <c r="BE257"/>
  <c r="BE259"/>
  <c r="BE262"/>
  <c r="BE267"/>
  <c r="BE280"/>
  <c r="BE290"/>
  <c r="BE294"/>
  <c r="BE324"/>
  <c r="BE334"/>
  <c r="BE341"/>
  <c r="BE357"/>
  <c r="BE364"/>
  <c r="BE371"/>
  <c r="BE375"/>
  <c r="BE391"/>
  <c r="BE415"/>
  <c r="BE428"/>
  <c r="BE450"/>
  <c r="BE475"/>
  <c r="BE486"/>
  <c r="BE494"/>
  <c r="BE500"/>
  <c r="BE505"/>
  <c r="BE515"/>
  <c r="BE519"/>
  <c r="BE547"/>
  <c r="BE565"/>
  <c r="BE567"/>
  <c r="BE589"/>
  <c r="BE597"/>
  <c r="BE607"/>
  <c r="BE649"/>
  <c r="BE676"/>
  <c r="BE680"/>
  <c r="BE696"/>
  <c r="BE716"/>
  <c r="BE750"/>
  <c r="BE771"/>
  <c r="BE805"/>
  <c r="BE812"/>
  <c r="BE837"/>
  <c r="BE858"/>
  <c r="BE886"/>
  <c r="BE893"/>
  <c r="BE915"/>
  <c r="BE927"/>
  <c r="BK467"/>
  <c r="J467"/>
  <c r="J71"/>
  <c i="2" r="J88"/>
  <c r="BE126"/>
  <c r="BE160"/>
  <c i="3" r="BE90"/>
  <c i="4" r="F59"/>
  <c r="BE103"/>
  <c r="BE109"/>
  <c r="BE126"/>
  <c r="BE138"/>
  <c r="BE195"/>
  <c r="BE205"/>
  <c r="BE209"/>
  <c r="BE241"/>
  <c r="BE254"/>
  <c r="BE282"/>
  <c r="BE288"/>
  <c r="BE338"/>
  <c r="BE349"/>
  <c r="BE379"/>
  <c r="BE382"/>
  <c r="BE400"/>
  <c r="BE408"/>
  <c r="BE419"/>
  <c r="BE422"/>
  <c r="BE439"/>
  <c r="BE444"/>
  <c r="BE447"/>
  <c r="BE461"/>
  <c r="BE502"/>
  <c r="BE507"/>
  <c r="BE528"/>
  <c r="BE552"/>
  <c r="BE581"/>
  <c r="BE599"/>
  <c r="BE605"/>
  <c r="BE613"/>
  <c r="BE615"/>
  <c r="BE621"/>
  <c r="BE634"/>
  <c r="BE653"/>
  <c r="BE706"/>
  <c r="BE709"/>
  <c r="BE738"/>
  <c r="BE757"/>
  <c r="BE787"/>
  <c r="BE791"/>
  <c r="BE815"/>
  <c r="BE818"/>
  <c r="BE825"/>
  <c r="BE829"/>
  <c r="BE855"/>
  <c r="BE872"/>
  <c r="BE883"/>
  <c r="BE897"/>
  <c r="BE903"/>
  <c r="BE906"/>
  <c r="BE912"/>
  <c r="BE931"/>
  <c r="BE934"/>
  <c r="BE961"/>
  <c r="BK942"/>
  <c r="J942"/>
  <c r="J77"/>
  <c i="2" r="BE94"/>
  <c r="BE100"/>
  <c r="BE104"/>
  <c r="BE110"/>
  <c r="BK142"/>
  <c r="J142"/>
  <c r="J68"/>
  <c r="BK165"/>
  <c r="J165"/>
  <c r="J69"/>
  <c i="3" r="J58"/>
  <c i="4" r="BE117"/>
  <c r="BE145"/>
  <c r="BE159"/>
  <c r="BE174"/>
  <c r="BE177"/>
  <c r="BE181"/>
  <c r="BE189"/>
  <c r="BE201"/>
  <c r="BE211"/>
  <c r="BE213"/>
  <c r="BE221"/>
  <c r="BE235"/>
  <c r="BE265"/>
  <c r="BE270"/>
  <c r="BE273"/>
  <c r="BE277"/>
  <c r="BE297"/>
  <c r="BE315"/>
  <c r="BE347"/>
  <c r="BE367"/>
  <c r="BE404"/>
  <c r="BE457"/>
  <c r="BE464"/>
  <c r="BE468"/>
  <c r="BE509"/>
  <c r="BE513"/>
  <c r="BE543"/>
  <c r="BE557"/>
  <c r="BE571"/>
  <c r="BE577"/>
  <c r="BE585"/>
  <c r="BE591"/>
  <c r="BE594"/>
  <c r="BE602"/>
  <c r="BE610"/>
  <c r="BE629"/>
  <c r="BE638"/>
  <c r="BE642"/>
  <c r="BE660"/>
  <c r="BE673"/>
  <c r="BE684"/>
  <c r="BE692"/>
  <c r="BE779"/>
  <c r="BE783"/>
  <c r="BE822"/>
  <c r="BE875"/>
  <c r="BE889"/>
  <c r="BE900"/>
  <c r="BE909"/>
  <c r="BE921"/>
  <c r="BE937"/>
  <c r="BE957"/>
  <c r="F37"/>
  <c i="1" r="BB60"/>
  <c r="BB59"/>
  <c r="AX59"/>
  <c i="4" r="F39"/>
  <c i="1" r="BD60"/>
  <c r="BD59"/>
  <c i="4" r="F36"/>
  <c i="1" r="BA60"/>
  <c r="BA59"/>
  <c r="AW59"/>
  <c r="AU55"/>
  <c i="2" r="F39"/>
  <c i="1" r="BD56"/>
  <c r="BD55"/>
  <c i="2" r="F36"/>
  <c i="1" r="BA56"/>
  <c r="BA55"/>
  <c r="AW55"/>
  <c r="AS54"/>
  <c i="4" r="F38"/>
  <c i="1" r="BC60"/>
  <c r="BC59"/>
  <c r="AY59"/>
  <c i="2" r="F38"/>
  <c i="1" r="BC56"/>
  <c r="BC55"/>
  <c r="AY55"/>
  <c i="2" r="F37"/>
  <c i="1" r="BB56"/>
  <c r="BB55"/>
  <c r="BB54"/>
  <c r="W31"/>
  <c i="4" r="J36"/>
  <c i="1" r="AW60"/>
  <c i="3" r="J35"/>
  <c i="1" r="AV58"/>
  <c r="AT58"/>
  <c i="2" r="J36"/>
  <c i="1" r="AW56"/>
  <c i="3" r="F36"/>
  <c i="1" r="BA58"/>
  <c r="BA57"/>
  <c r="AW57"/>
  <c i="2" l="1" r="R92"/>
  <c r="R91"/>
  <c i="4" r="R101"/>
  <c r="R100"/>
  <c r="T895"/>
  <c r="T101"/>
  <c r="T100"/>
  <c r="P101"/>
  <c r="P895"/>
  <c i="2" r="BK92"/>
  <c r="J92"/>
  <c r="J64"/>
  <c r="J93"/>
  <c r="J65"/>
  <c i="4" r="BK101"/>
  <c i="3" r="BK88"/>
  <c r="J88"/>
  <c r="J64"/>
  <c i="4" r="BK895"/>
  <c r="J895"/>
  <c r="J75"/>
  <c i="1" r="BC54"/>
  <c r="W32"/>
  <c i="2" r="F35"/>
  <c i="1" r="AZ56"/>
  <c r="AZ55"/>
  <c r="AV55"/>
  <c r="AT55"/>
  <c r="AX55"/>
  <c r="BD54"/>
  <c r="W33"/>
  <c i="3" r="F35"/>
  <c i="1" r="AZ58"/>
  <c r="AZ57"/>
  <c r="AV57"/>
  <c r="AT57"/>
  <c i="2" r="J35"/>
  <c i="1" r="AV56"/>
  <c r="AT56"/>
  <c i="4" r="J35"/>
  <c i="1" r="AV60"/>
  <c r="AT60"/>
  <c r="AX54"/>
  <c r="BA54"/>
  <c r="W30"/>
  <c i="4" r="F35"/>
  <c i="1" r="AZ60"/>
  <c r="AZ59"/>
  <c r="AV59"/>
  <c r="AT59"/>
  <c i="4" l="1" r="P100"/>
  <c i="1" r="AU60"/>
  <c i="4" r="BK100"/>
  <c r="J100"/>
  <c r="J101"/>
  <c r="J64"/>
  <c i="2" r="BK91"/>
  <c r="J91"/>
  <c i="3" r="BK87"/>
  <c r="J87"/>
  <c r="J63"/>
  <c i="1" r="AU59"/>
  <c i="4" r="J32"/>
  <c i="1" r="AG60"/>
  <c r="AN60"/>
  <c r="AZ54"/>
  <c r="AV54"/>
  <c r="AK29"/>
  <c i="2" r="J32"/>
  <c i="1" r="AG56"/>
  <c r="AG55"/>
  <c r="AY54"/>
  <c r="AW54"/>
  <c r="AK30"/>
  <c l="1" r="AN55"/>
  <c i="4" r="J41"/>
  <c i="2" r="J63"/>
  <c i="4" r="J63"/>
  <c i="1" r="AN56"/>
  <c i="2" r="J41"/>
  <c i="1" r="AU54"/>
  <c i="3" r="J32"/>
  <c i="1" r="AG58"/>
  <c r="AG57"/>
  <c r="AN57"/>
  <c r="AT54"/>
  <c r="W29"/>
  <c r="AG59"/>
  <c r="AN59"/>
  <c l="1" r="AN58"/>
  <c i="3" r="J41"/>
  <c i="1" r="AG54"/>
  <c r="AN54"/>
  <c l="1"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<sst xmlns="http://schemas.openxmlformats.org/spreadsheetml/2006/main">
  <si>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</si>
  <si>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</si>
  <si>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</si>
  <si>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</si>
  <si>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</si>
  <si>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{eaa05f48-be35-4cec-8ffd-b53af0d3f244}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</si>
  <si>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</si>
  <si>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</si>
  <si>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</si>
  <si>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</si>
  <si>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</si>
  <si>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</si>
  <si>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</si>
  <si>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</si>
  <si>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KAustisu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</si>
  <si>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</si>
  <si>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</si>
  <si>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X 029 - K Austisu, oprava mostu, č. akce 1000017, Praha 5</t>
  </si>
  <si>
    <t>KSO:</t>
  </si>
  <si>
    <t/>
  </si>
  <si>
    <t>CC-CZ:</t>
  </si>
  <si>
    <t>Místo:</t>
  </si>
  <si>
    <t xml:space="preserve"> </t>
  </si>
  <si>
    <t>Datum:</t>
  </si>
  <si>
    <t>5. 11. 2019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</si>
  <si>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</si>
  <si>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</si>
  <si>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</si>
  <si>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</si>
  <si>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</si>
  <si>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</si>
  <si>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</si>
  <si>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</si>
  <si>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</si>
  <si>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</si>
  <si>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</si>
  <si>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</si>
  <si>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</si>
  <si>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</si>
  <si>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</si>
  <si>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</si>
  <si>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</si>
  <si>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</si>
  <si>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</si>
  <si>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</si>
  <si>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</si>
  <si>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</si>
  <si>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</si>
  <si>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</si>
  <si>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</si>
  <si>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</si>
  <si>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</si>
  <si>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</si>
  <si>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</si>
  <si>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</si>
  <si>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</si>
  <si>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</si>
  <si>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</si>
  <si>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</si>
  <si>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</si>
  <si>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</si>
  <si>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</si>
  <si>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</si>
  <si>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</si>
  <si>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</si>
  <si>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</si>
  <si>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</si>
  <si>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</si>
  <si>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</si>
  <si>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</si>
  <si>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</si>
  <si>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</si>
  <si>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</si>
  <si>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000</t>
  </si>
  <si>
    <t>Vedlejší a ostatní náklady</t>
  </si>
  <si>
    <t>STA</t>
  </si>
  <si>
    <t>1</t>
  </si>
  <si>
    <t>{4d6c44db-e9fb-47bf-b369-ff6773578b5a}</t>
  </si>
  <si>
    <t>2</t>
  </si>
  <si>
    <t>/</t>
  </si>
  <si>
    <t>Soupis</t>
  </si>
  <si>
    <t>{21e38207-d659-438a-a6af-8c74956e9709}</t>
  </si>
  <si>
    <t>SO 110</t>
  </si>
  <si>
    <t>DIO</t>
  </si>
  <si>
    <t>{6d032fcf-13ed-4053-8c26-ab6119f4ac32}</t>
  </si>
  <si>
    <t>{cad3cdb5-8a9d-4563-9b07-1e4212aa7bdc}</t>
  </si>
  <si>
    <t>SO 201</t>
  </si>
  <si>
    <t>Most X 029 - K Austisu</t>
  </si>
  <si>
    <t>{975f0d51-255d-4168-a2bb-41772120a1b8}</t>
  </si>
  <si>
    <t>{d7b459a6-fb92-4a6a-9976-0efc125d84aa}</t>
  </si>
  <si>
    <t>KRYCÍ LIST SOUPISU PRACÍ</t>
  </si>
  <si>
    <t>Objekt:</t>
  </si>
  <si>
    <t>SO 000 - Vedlejší a ostatní náklady</t>
  </si>
  <si>
    <t>Soupis: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</si>
  <si>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</si>
  <si>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</si>
  <si>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</si>
  <si>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</si>
  <si>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</si>
  <si>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</si>
  <si>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</si>
  <si>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</si>
  <si>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</si>
  <si>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</si>
  <si>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</si>
  <si>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</si>
  <si>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</si>
  <si>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</si>
  <si>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</si>
  <si>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</si>
  <si>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</si>
  <si>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</si>
  <si>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</si>
  <si>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</si>
  <si>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</si>
  <si>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</si>
  <si>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</si>
  <si>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</si>
  <si>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</si>
  <si>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</si>
  <si>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</si>
  <si>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</si>
  <si>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</si>
  <si>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</si>
  <si>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</si>
  <si>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</si>
  <si>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kpl</t>
  </si>
  <si>
    <t>CS ÚRS 2019 02</t>
  </si>
  <si>
    <t>1024</t>
  </si>
  <si>
    <t>1064046432</t>
  </si>
  <si>
    <t>PP</t>
  </si>
  <si>
    <t>VV</t>
  </si>
  <si>
    <t>vytyčení IS</t>
  </si>
  <si>
    <t>012203000</t>
  </si>
  <si>
    <t>Geodetické práce při provádění stavby</t>
  </si>
  <si>
    <t>-1006528425</t>
  </si>
  <si>
    <t>3</t>
  </si>
  <si>
    <t>012303000</t>
  </si>
  <si>
    <t>Geodetické práce po výstavbě</t>
  </si>
  <si>
    <t>1586323484</t>
  </si>
  <si>
    <t>Geodetické zaměření skutečného provedení stavby</t>
  </si>
  <si>
    <t>4</t>
  </si>
  <si>
    <t>012403000</t>
  </si>
  <si>
    <t>Kartografické práce</t>
  </si>
  <si>
    <t>1612144566</t>
  </si>
  <si>
    <t xml:space="preserve">"geometrický plán"  1</t>
  </si>
  <si>
    <t>013244000</t>
  </si>
  <si>
    <t>Dokumentace pro provádění stavby</t>
  </si>
  <si>
    <t>1650918330</t>
  </si>
  <si>
    <t xml:space="preserve">"RDS-z-PDPS"   1</t>
  </si>
  <si>
    <t>6</t>
  </si>
  <si>
    <t>013254000</t>
  </si>
  <si>
    <t>Dokumentace skutečného provedení stavby</t>
  </si>
  <si>
    <t>-1294851278</t>
  </si>
  <si>
    <t>7</t>
  </si>
  <si>
    <t>013294000</t>
  </si>
  <si>
    <t>Ostatní dokumentace</t>
  </si>
  <si>
    <t>612536428</t>
  </si>
  <si>
    <t>Fotodokumentace</t>
  </si>
  <si>
    <t>8</t>
  </si>
  <si>
    <t>013294000a</t>
  </si>
  <si>
    <t>kus</t>
  </si>
  <si>
    <t>-893122800</t>
  </si>
  <si>
    <t xml:space="preserve">"mostní list"  1</t>
  </si>
  <si>
    <t>VRN3</t>
  </si>
  <si>
    <t>Zařízení staveniště</t>
  </si>
  <si>
    <t>9</t>
  </si>
  <si>
    <t>030001000</t>
  </si>
  <si>
    <t>453583489</t>
  </si>
  <si>
    <t>P</t>
  </si>
  <si>
    <t>Poznámka k položce:_x000d_
Zahranuje veškeré náklady spojené s pořízeím, dovozem, montáží, údržbou a odvozem veškerých mobilních stavebních buněk (kancelář, šatny, příruční sklad,umývárna) a k tomu odpovídjící počet mobilních WC,_x000d_
 včetně eventuálního dočasného zpevnění ploch, nájezdových provizorních ploch,osvětlení, střežení staveniště,_x000d_
včetně dočasného napojení na inženýrské sítě,_x000d_
včetně ekologické likvidace odpadů,_x000d_
včetně zřízení a odstranění ochrany stromů ve staveniši před poškozením._x000d_
_x000d_
Dále zahrnuje zřízení provizorní odstavné plochy pro malou mechnizaci cca 50m2, zabezpečenou před případným únikem ropných látek._x000d_
_x000d_
Ostatní ZS viz ZOV/POV.</t>
  </si>
  <si>
    <t>10</t>
  </si>
  <si>
    <t>034503000</t>
  </si>
  <si>
    <t>Informační tabule na staveništi</t>
  </si>
  <si>
    <t>-1120803095</t>
  </si>
  <si>
    <t>VRN4</t>
  </si>
  <si>
    <t>Inženýrská činnost</t>
  </si>
  <si>
    <t>11</t>
  </si>
  <si>
    <t>042002000</t>
  </si>
  <si>
    <t>Posudky</t>
  </si>
  <si>
    <t>-426723131</t>
  </si>
  <si>
    <t xml:space="preserve">"aktualizace zatižitelnosti"  1</t>
  </si>
  <si>
    <t>12</t>
  </si>
  <si>
    <t>043103000</t>
  </si>
  <si>
    <t>Zkoušky bez rozlišení</t>
  </si>
  <si>
    <t>-1537885857</t>
  </si>
  <si>
    <t>Zkoušení materiálů nezávislou zkušebnou</t>
  </si>
  <si>
    <t>- veškeré zkoušky dle KZP stavby</t>
  </si>
  <si>
    <t>13</t>
  </si>
  <si>
    <t>043194000</t>
  </si>
  <si>
    <t>Ostatní zkoušky</t>
  </si>
  <si>
    <t>-1571768699</t>
  </si>
  <si>
    <t>Zkoušení konstrukcí a prací nezávislou zkušebnou</t>
  </si>
  <si>
    <t>14</t>
  </si>
  <si>
    <t>049002000</t>
  </si>
  <si>
    <t>Ostatní inženýrská činnost</t>
  </si>
  <si>
    <t>-1209074299</t>
  </si>
  <si>
    <t xml:space="preserve">"První hlavní mostní prohlídka"  1</t>
  </si>
  <si>
    <t>VRN7</t>
  </si>
  <si>
    <t>Provozní vlivy</t>
  </si>
  <si>
    <t>070001000</t>
  </si>
  <si>
    <t>1006480914</t>
  </si>
  <si>
    <t>obsahují zejména náklady na:</t>
  </si>
  <si>
    <t>- ztížené výrobní podmínky související s umístěním stavby, provozními nebo</t>
  </si>
  <si>
    <t>dopravními omezeními</t>
  </si>
  <si>
    <t>- uvedení stavbou dotčených ploch a staveništní dopravou dotčených komunikací</t>
  </si>
  <si>
    <t>do původního nebo projektovaného stavu</t>
  </si>
  <si>
    <t>- zajištění bezpečnosti při provádění stavby ve smyslu bezpečnosti práce a</t>
  </si>
  <si>
    <t xml:space="preserve">ochrany životního prostředí, BOZP - mzdové náklady </t>
  </si>
  <si>
    <t>- likvidace přebytečného stavebního materiálu odpovídajícím způsobem</t>
  </si>
  <si>
    <t>- péče o nepředané objekty a konstrukce stavby, jejich ošetřování</t>
  </si>
  <si>
    <t>- nutný rozsah stavebního pojištění budovaného díla na předmětné stavbě a</t>
  </si>
  <si>
    <t>pojištění odpovědnosti za škodu způsobenou dodavatelem třetí osobě</t>
  </si>
  <si>
    <t>- zajištění bankovních garancí</t>
  </si>
  <si>
    <t>- všechny další nutné náklady k řádnému a úplnému zhotovení předmětu díla</t>
  </si>
  <si>
    <t>zřejmé ze zadávací dokumentace nebo místních podmínek</t>
  </si>
  <si>
    <t>16</t>
  </si>
  <si>
    <t>072103003</t>
  </si>
  <si>
    <t>Projednání DIO a zajištění DIR dálnice</t>
  </si>
  <si>
    <t>-1469494068</t>
  </si>
  <si>
    <t>Podrobné zpracování a projednání DIO dle předaného harmonogramu postupu výstavby před zahájením staveb.prací včetně zajištění DIR</t>
  </si>
  <si>
    <t xml:space="preserve">- DIO projednat s Policií  České republiky a odborem dopravy hl.m.Prahy</t>
  </si>
  <si>
    <t>VRN9</t>
  </si>
  <si>
    <t>Ostatní náklady</t>
  </si>
  <si>
    <t>17</t>
  </si>
  <si>
    <t>090001000</t>
  </si>
  <si>
    <t>-1387721125</t>
  </si>
  <si>
    <t>- úpravu příslušné dokumentace dle technologických postupů zhotovitele a dle při</t>
  </si>
  <si>
    <t>provádění díla zjištěných skutečností</t>
  </si>
  <si>
    <t>- zpracování technologických postupů a plánů kontrol</t>
  </si>
  <si>
    <t>- pasportizace stavbou dotčených ploch a objektů</t>
  </si>
  <si>
    <t>- všechny další nutné činnosti k řádnému a úplnému zhotovení předmětu díla</t>
  </si>
  <si>
    <t>SO 110 - DIO</t>
  </si>
  <si>
    <t>02720OTSKP</t>
  </si>
  <si>
    <t>POMOC PRÁCE ZŘÍZ NEBO ZAJIŠŤ REGULACI A OCHRANU DOPRAVY</t>
  </si>
  <si>
    <t>512</t>
  </si>
  <si>
    <t>2022188352</t>
  </si>
  <si>
    <t>položka zahrnuje dopravně inženýrská opatření v průběhu celé stavby (dle schváleného plánu ZOV a vyjádření DI PČR)</t>
  </si>
  <si>
    <t>zahrnuje kompletní ochranu bet.svodidly pro pracovní lešení ve všech etepách</t>
  </si>
  <si>
    <t>zahrnuje doč.ocelová svodidla pro oddělení protisměrných pruhů v jednom jízdním pásu na délku mezi přejezdy SDP ve dvou etapách</t>
  </si>
  <si>
    <t>zahrnuje osazení, přesuny a odvoz provizorního dopravního značení.</t>
  </si>
  <si>
    <t xml:space="preserve">Zahrnuje dočasné dopravní značení, dopravní zařízení (např. zvětšené </t>
  </si>
  <si>
    <t>i základní svislé značky), vodorovné značení z fólie, citybloky, provizorní betonová</t>
  </si>
  <si>
    <t xml:space="preserve">a ocelová svodidla, ochranná zábradlí, světelné výstražné zařízení  atd.- viz příloha TZ), </t>
  </si>
  <si>
    <t xml:space="preserve">oplocení a všechny související práce po dobu trvání stavby. </t>
  </si>
  <si>
    <t xml:space="preserve">Součástí položky je i údržba a péče o dopravně inženýrská opatření v průběhu celé stavby. </t>
  </si>
  <si>
    <t>Součástí fakturace bude podrobný rozpis fakturovaných značek a zařízení v rámci této položky.</t>
  </si>
  <si>
    <t>SO 201 - Most X 029 - K Austisu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</si>
  <si>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</si>
  <si>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</si>
  <si>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</si>
  <si>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</si>
  <si>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</si>
  <si>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</si>
  <si>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</si>
  <si>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</si>
  <si>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</si>
  <si>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</si>
  <si>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</si>
  <si>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</si>
  <si>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</si>
  <si>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783 - Dokončovací práce - nátěry</t>
  </si>
  <si>
    <t xml:space="preserve">    789 - Povrchové úpravy ocelových konstrukcí a technologických zařízení</t>
  </si>
  <si>
    <t>HSV</t>
  </si>
  <si>
    <t>Práce a dodávky HSV</t>
  </si>
  <si>
    <t>Zemní práce</t>
  </si>
  <si>
    <t>111201101</t>
  </si>
  <si>
    <t>Odstranění křovin a stromů průměru kmene do 100 mm i s kořeny z celkové plochy do 1000 m2</t>
  </si>
  <si>
    <t>m2</t>
  </si>
  <si>
    <t>-2122266674</t>
  </si>
  <si>
    <t>Odstranění křovin a stromů s odstraněním kořenů průměru kmene do 100 mm do sklonu terénu 1 : 5, při celkové ploše do 1 000 m2</t>
  </si>
  <si>
    <t>odhad</t>
  </si>
  <si>
    <t xml:space="preserve">"op.1"  30,0+70,0</t>
  </si>
  <si>
    <t xml:space="preserve">"op.4"  20,0+20,0</t>
  </si>
  <si>
    <t>Součet</t>
  </si>
  <si>
    <t>111201401</t>
  </si>
  <si>
    <t>Spálení křovin a stromů průměru kmene do 100 mm</t>
  </si>
  <si>
    <t>416975923</t>
  </si>
  <si>
    <t>Spálení odstraněných křovin a stromů na hromadách průměru kmene do 100 mm pro jakoukoliv plochu</t>
  </si>
  <si>
    <t>112101121</t>
  </si>
  <si>
    <t>Odstranění stromů jehličnatých průměru kmene do 300 mm</t>
  </si>
  <si>
    <t>563621735</t>
  </si>
  <si>
    <t>Odstranění stromů s odřezáním kmene a s odvětvením jehličnatých bez odkornění, průměru kmene přes 100 do 300 mm</t>
  </si>
  <si>
    <t xml:space="preserve">"op.1"  3+2</t>
  </si>
  <si>
    <t xml:space="preserve">"op.4"  4</t>
  </si>
  <si>
    <t>112201101</t>
  </si>
  <si>
    <t>Odstranění pařezů D do 300 mm</t>
  </si>
  <si>
    <t>-608508151</t>
  </si>
  <si>
    <t>Odstranění pařezů s jejich vykopáním, vytrháním nebo odstřelením, s přesekáním kořenů průměru přes 100 do 300 mm</t>
  </si>
  <si>
    <t>113106185</t>
  </si>
  <si>
    <t>Rozebrání dlažeb vozovek z drobných kostek s ložem z kameniva strojně pl do 50 m2</t>
  </si>
  <si>
    <t>507910840</t>
  </si>
  <si>
    <t>Rozebrání dlažeb a dílců vozovek a ploch s přemístěním hmot na skládku na vzdálenost do 3 m nebo s naložením na dopravní prostředek, s jakoukoliv výplní spár strojně plochy jednotlivě do 50 m2 z drobných kostek nebo odseků s ložem z kameniva</t>
  </si>
  <si>
    <t xml:space="preserve">"příkop u dálnice u P2"  1,0*15,0</t>
  </si>
  <si>
    <t>113107181</t>
  </si>
  <si>
    <t>Odstranění podkladu živičného tl 50 mm strojně pl přes 50 do 200 m2</t>
  </si>
  <si>
    <t>-1914567818</t>
  </si>
  <si>
    <t>Odstranění podkladů nebo krytů strojně plochy jednotlivě přes 50 m2 do 200 m2 s přemístěním hmot na skládku na vzdálenost do 20 m nebo s naložením na dopravní prostředek živičných, o tl. vrstvy do 50 mm</t>
  </si>
  <si>
    <t>chodník tl.40 mm</t>
  </si>
  <si>
    <t>0,84*66,0*2</t>
  </si>
  <si>
    <t>113107222</t>
  </si>
  <si>
    <t>Odstranění podkladu z kameniva drceného tl 200 mm strojně pl přes 200 m2</t>
  </si>
  <si>
    <t>2034781270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</si>
  <si>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</si>
  <si>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 xml:space="preserve">vozovka za mostem nad výkopem </t>
  </si>
  <si>
    <t>6,0*10,4*2</t>
  </si>
  <si>
    <t>113107231</t>
  </si>
  <si>
    <t>Odstranění podkladu z betonu prostého tl 150 mm strojně pl přes 200 m2</t>
  </si>
  <si>
    <t>742105199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</si>
  <si>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</si>
  <si>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 xml:space="preserve">vozovka za mostem nad výkopem  - směs stmelená cementem</t>
  </si>
  <si>
    <t>113107241</t>
  </si>
  <si>
    <t>Odstranění podkladu živičného tl 50 mm strojně pl přes 200 m2</t>
  </si>
  <si>
    <t>-697213802</t>
  </si>
  <si>
    <t>Odstranění podkladů nebo krytů strojně plochy jednotlivě přes 200 m2 s přemístěním hmot na skládku na vzdálenost do 20 m nebo s naložením na dopravní prostředek živičných, o tl. vrstvy do 50 mm</t>
  </si>
  <si>
    <t>vozovka na mostě tl.80+30 mm - zbytek přes 100 mm</t>
  </si>
  <si>
    <t>60,0*8,5</t>
  </si>
  <si>
    <t>113107242</t>
  </si>
  <si>
    <t>Odstranění podkladu živičného tl 100 mm strojně pl přes 200 m2</t>
  </si>
  <si>
    <t>-1418783201</t>
  </si>
  <si>
    <t>Odstranění podkladů nebo krytů strojně plochy jednotlivě přes 200 m2 s přemístěním hmot na skládku na vzdálenost do 20 m nebo s naložením na dopravní prostředek živičných, o tl. vrstvy přes 50 do 100 mm</t>
  </si>
  <si>
    <t>spádová vrstva z KA na NK - tl. 30-110 mm</t>
  </si>
  <si>
    <t>11,4*60,0</t>
  </si>
  <si>
    <t xml:space="preserve">vozovka za mostem nad výkopem  - OK tl.90 mm</t>
  </si>
  <si>
    <t>6,0*8,5*2</t>
  </si>
  <si>
    <t>113154122</t>
  </si>
  <si>
    <t>Frézování živičného krytu tl 40 mm pruh š 1 m pl do 500 m2 bez překážek v trase</t>
  </si>
  <si>
    <t>-1534982361</t>
  </si>
  <si>
    <t>Frézování živičného podkladu nebo krytu s naložením na dopravní prostředek plochy do 500 m2 bez překážek v trase pruhu šířky přes 0,5 m do 1 m, tloušťky vrstvy 40 mm</t>
  </si>
  <si>
    <t>napojení vozovky mimo most</t>
  </si>
  <si>
    <t>8,3*8,0*2</t>
  </si>
  <si>
    <t>113154254</t>
  </si>
  <si>
    <t>Frézování živičného krytu tl 100 mm pruh š 1 m pl do 1000 m2 s překážkami v trase</t>
  </si>
  <si>
    <t>1148620223</t>
  </si>
  <si>
    <t>Frézování živičného podkladu nebo krytu s naložením na dopravní prostředek plochy přes 500 do 1 000 m2 s překážkami v trase pruhu šířky do 1 m, tloušťky vrstvy 100 mm</t>
  </si>
  <si>
    <t>vozovka na mostě tl.80+30 mm</t>
  </si>
  <si>
    <t>vozovka nad výkopem tl.100 mm</t>
  </si>
  <si>
    <t>7,0*8,5*2</t>
  </si>
  <si>
    <t>113156204</t>
  </si>
  <si>
    <t>Bezprašné tryskání ocelovými broky vodorovných ploch přes 500 m2 do 700 m2</t>
  </si>
  <si>
    <t>810254751</t>
  </si>
  <si>
    <t>Tryskání ocelovými broky vodorovných konstrukcí, plochy přes 500 do 700 m2</t>
  </si>
  <si>
    <t xml:space="preserve">"před položením izolace"  11,4*60,0</t>
  </si>
  <si>
    <t>113202111</t>
  </si>
  <si>
    <t>Vytrhání obrub krajníků obrubníků stojatých</t>
  </si>
  <si>
    <t>m</t>
  </si>
  <si>
    <t>-1152074958</t>
  </si>
  <si>
    <t>Vytrhání obrub s vybouráním lože, s přemístěním hmot na skládku na vzdálenost do 3 m nebo s naložením na dopravní prostředek z krajníků nebo obrubníků stojatých</t>
  </si>
  <si>
    <t>66,0*2</t>
  </si>
  <si>
    <t>115101201</t>
  </si>
  <si>
    <t>Čerpání vody na dopravní výšku do 10 m průměrný přítok do 500 l/min</t>
  </si>
  <si>
    <t>hod</t>
  </si>
  <si>
    <t>-1922973423</t>
  </si>
  <si>
    <t>Čerpání vody na dopravní výšku do 10 m s uvažovaným průměrným přítokem do 500 l/min</t>
  </si>
  <si>
    <t xml:space="preserve">"3 týdny"  3*5"dní"*8,0"hod"</t>
  </si>
  <si>
    <t>115101301</t>
  </si>
  <si>
    <t>Pohotovost čerpací soupravy pro dopravní výšku do 10 m přítok do 500 l/min</t>
  </si>
  <si>
    <t>den</t>
  </si>
  <si>
    <t>-690063208</t>
  </si>
  <si>
    <t>Pohotovost záložní čerpací soupravy pro dopravní výšku do 10 m s uvažovaným průměrným přítokem do 500 l/min</t>
  </si>
  <si>
    <t>3*5</t>
  </si>
  <si>
    <t>121101101</t>
  </si>
  <si>
    <t>Sejmutí ornice s přemístěním na vzdálenost do 50 m</t>
  </si>
  <si>
    <t>m3</t>
  </si>
  <si>
    <t>-1133564700</t>
  </si>
  <si>
    <t>Sejmutí ornice nebo lesní půdy s vodorovným přemístěním na hromady v místě upotřebení nebo na dočasné či trvalé skládky se složením, na vzdálenost do 50 m</t>
  </si>
  <si>
    <t xml:space="preserve"> (10,0*5,0*4+3,0*15,0*2)*0,15</t>
  </si>
  <si>
    <t>18</t>
  </si>
  <si>
    <t>122201401</t>
  </si>
  <si>
    <t>Vykopávky v zemníku na suchu v hornině tř. 3 objem do 100 m3</t>
  </si>
  <si>
    <t>-1985980040</t>
  </si>
  <si>
    <t>Vykopávky v zemnících na suchu s přehozením výkopku na vzdálenost do 3 m nebo s naložením na dopravní prostředek v hornině tř. 3 do 100 m3</t>
  </si>
  <si>
    <t xml:space="preserve">"ornice z meziskládky"  43,5</t>
  </si>
  <si>
    <t>19</t>
  </si>
  <si>
    <t>122301402</t>
  </si>
  <si>
    <t>Vykopávky v zemníku na suchu v hornině tř. 4 objem do 1000 m3</t>
  </si>
  <si>
    <t>214013648</t>
  </si>
  <si>
    <t>Vykopávky v zemnících na suchu s přehozením výkopku na vzdálenost do 3 m nebo s naložením na dopravní prostředek v hornině tř. 4 přes 100 do 1 000 m3</t>
  </si>
  <si>
    <t xml:space="preserve">"zemina do násypu z meziskládky"  144,88</t>
  </si>
  <si>
    <t>20</t>
  </si>
  <si>
    <t>131301102</t>
  </si>
  <si>
    <t>Hloubení jam nezapažených v hornině tř. 4 objemu do 1000 m3</t>
  </si>
  <si>
    <t>-2003550076</t>
  </si>
  <si>
    <t>Hloubení nezapažených jam a zářezů s urovnáním dna do předepsaného profilu a spádu v hornině tř. 4 přes 100 do 1 000 m3</t>
  </si>
  <si>
    <t>za opěrami</t>
  </si>
  <si>
    <t>4,7*2,2*14,0*2</t>
  </si>
  <si>
    <t>131301109</t>
  </si>
  <si>
    <t>Příplatek za lepivost u hloubení jam nezapažených v hornině tř. 4</t>
  </si>
  <si>
    <t>-840059091</t>
  </si>
  <si>
    <t>Hloubení nezapažených jam a zářezů s urovnáním dna do předepsaného profilu a spádu Příplatek k cenám za lepivost horniny tř. 4</t>
  </si>
  <si>
    <t>289,52*0,3</t>
  </si>
  <si>
    <t>22</t>
  </si>
  <si>
    <t>132301201</t>
  </si>
  <si>
    <t>Hloubení rýh š do 2000 mm v hornině tř. 4 objemu do 100 m3</t>
  </si>
  <si>
    <t>268677429</t>
  </si>
  <si>
    <t>Hloubení zapažených i nezapažených rýh šířky přes 600 do 2 000 mm s urovnáním dna do předepsaného profilu a spádu v hornině tř. 4 do 100 m3</t>
  </si>
  <si>
    <t xml:space="preserve">"pro nové skluzy (žlaby)"  1,0*0,2*(10,0+14,5+14,0*2+15,0+9,0+14,0*1)</t>
  </si>
  <si>
    <t xml:space="preserve">"žlaby u dálnice"  1,0*0,2*15,0+2,8*0,2*15,0</t>
  </si>
  <si>
    <t>23</t>
  </si>
  <si>
    <t>132301209</t>
  </si>
  <si>
    <t>Příplatek za lepivost k hloubení rýh š do 2000 mm v hornině tř. 4</t>
  </si>
  <si>
    <t>-1876140853</t>
  </si>
  <si>
    <t>Hloubení zapažených i nezapažených rýh šířky přes 600 do 2 000 mm s urovnáním dna do předepsaného profilu a spádu v hornině tř. 4 Příplatek k cenám za lepivost horniny tř. 4</t>
  </si>
  <si>
    <t>18,1*0,3</t>
  </si>
  <si>
    <t>24</t>
  </si>
  <si>
    <t>161101101</t>
  </si>
  <si>
    <t>Svislé přemístění výkopku z horniny tř. 1 až 4 hl výkopu do 2,5 m</t>
  </si>
  <si>
    <t>502124087</t>
  </si>
  <si>
    <t>Svislé přemístění výkopku bez naložení do dopravní nádoby avšak s vyprázdněním dopravní nádoby na hromadu nebo do dopravního prostředku z horniny tř. 1 až 4, při hloubce výkopu přes 1 do 2,5 m</t>
  </si>
  <si>
    <t>289,52*0,16</t>
  </si>
  <si>
    <t>25</t>
  </si>
  <si>
    <t>162301101</t>
  </si>
  <si>
    <t>Vodorovné přemístění do 500 m výkopku/sypaniny z horniny tř. 1 až 4</t>
  </si>
  <si>
    <t>110816211</t>
  </si>
  <si>
    <t>Vodorovné přemístění výkopku nebo sypaniny po suchu na obvyklém dopravním prostředku, bez naložení výkopku, avšak se složením bez rozhrnutí z horniny tř. 1 až 4 na vzdálenost přes 50 do 500 m</t>
  </si>
  <si>
    <t>na meziskládku a zpět - zemina na zásyp a ornice</t>
  </si>
  <si>
    <t>(144,88+43,5)*2</t>
  </si>
  <si>
    <t>26</t>
  </si>
  <si>
    <t>162301405</t>
  </si>
  <si>
    <t>Vodorovné přemístění větví stromů jehličnatých do 5 km D kmene do 300 mm</t>
  </si>
  <si>
    <t>-975611524</t>
  </si>
  <si>
    <t>Vodorovné přemístění větví, kmenů nebo pařezů s naložením, složením a dopravou do 5000 m větví stromů jehličnatých, průměru kmene přes 100 do 300 mm</t>
  </si>
  <si>
    <t>27</t>
  </si>
  <si>
    <t>162301415</t>
  </si>
  <si>
    <t>Vodorovné přemístění kmenů stromů jehličnatých do 5 km D kmene do 300 mm</t>
  </si>
  <si>
    <t>758260447</t>
  </si>
  <si>
    <t>Vodorovné přemístění větví, kmenů nebo pařezů s naložením, složením a dopravou do 5000 m kmenů stromů jehličnatých, průměru přes 100 do 300 mm</t>
  </si>
  <si>
    <t>28</t>
  </si>
  <si>
    <t>162301421</t>
  </si>
  <si>
    <t>Vodorovné přemístění pařezů do 5 km D do 300 mm</t>
  </si>
  <si>
    <t>2131208184</t>
  </si>
  <si>
    <t>Vodorovné přemístění větví, kmenů nebo pařezů s naložením, složením a dopravou do 5000 m pařezů kmenů, průměru přes 100 do 300 mm</t>
  </si>
  <si>
    <t>29</t>
  </si>
  <si>
    <t>162301905</t>
  </si>
  <si>
    <t>Příplatek k vodorovnému přemístění větví stromů jehličnatých D kmene do 300 mm ZKD 5 km</t>
  </si>
  <si>
    <t>1521908134</t>
  </si>
  <si>
    <t>Vodorovné přemístění větví, kmenů nebo pařezů s naložením, složením a dopravou Příplatek k cenám za každých dalších i započatých 5000 m přes 5000 m větví stromů jehličnatých, o průměru kmene přes 100 do 300 mm</t>
  </si>
  <si>
    <t>skládka 12 km</t>
  </si>
  <si>
    <t>2*9</t>
  </si>
  <si>
    <t>30</t>
  </si>
  <si>
    <t>162301915</t>
  </si>
  <si>
    <t>Příplatek k vodorovnému přemístění kmenů stromů jehličnatých D kmene do 300 mm ZKD 5 km</t>
  </si>
  <si>
    <t>1770331831</t>
  </si>
  <si>
    <t>Vodorovné přemístění větví, kmenů nebo pařezů s naložením, složením a dopravou Příplatek k cenám za každých dalších i započatých 5000 m přes 5000 m kmenů stromů jehličnatých, průměru přes 100 do 300 mm</t>
  </si>
  <si>
    <t>31</t>
  </si>
  <si>
    <t>162301921</t>
  </si>
  <si>
    <t>Příplatek k vodorovnému přemístění pařezů D 300 mm ZKD 5 km</t>
  </si>
  <si>
    <t>-21745914</t>
  </si>
  <si>
    <t>Vodorovné přemístění větví, kmenů nebo pařezů s naložením, složením a dopravou Příplatek k cenám za každých dalších i započatých 5000 m přes 5000 m pařezů kmenů, průměru přes 100 do 300 mm</t>
  </si>
  <si>
    <t>32</t>
  </si>
  <si>
    <t>162701105</t>
  </si>
  <si>
    <t>Vodorovné přemístění do 10000 m výkopku/sypaniny z horniny tř. 1 až 4</t>
  </si>
  <si>
    <t>-783961202</t>
  </si>
  <si>
    <t>Vodorovné přemístění výkopku nebo sypaniny po suchu na obvyklém dopravním prostředku, bez naložení výkopku, avšak se složením bez rozhrnutí z horniny tř. 1 až 4 na vzdálenost přes 9 000 do 10 000 m</t>
  </si>
  <si>
    <t xml:space="preserve">"výkop"  289,52+29,5</t>
  </si>
  <si>
    <t xml:space="preserve">"odpočet mezideponie"  -144,88</t>
  </si>
  <si>
    <t>33</t>
  </si>
  <si>
    <t>162701109</t>
  </si>
  <si>
    <t>Příplatek k vodorovnému přemístění výkopku/sypaniny z horniny tř. 1 až 4 ZKD 1000 m přes 10000 m</t>
  </si>
  <si>
    <t>796195351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</si>
  <si>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</si>
  <si>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 xml:space="preserve">"12km"  174,14*2</t>
  </si>
  <si>
    <t>34</t>
  </si>
  <si>
    <t>167101101</t>
  </si>
  <si>
    <t>Nakládání výkopku z hornin tř. 1 až 4 do 100 m3</t>
  </si>
  <si>
    <t>281490029</t>
  </si>
  <si>
    <t>Nakládání, skládání a překládání neulehlého výkopku nebo sypaniny nakládání, množství do 100 m3, z hornin tř. 1 až 4</t>
  </si>
  <si>
    <t>35</t>
  </si>
  <si>
    <t>167101102</t>
  </si>
  <si>
    <t>Nakládání výkopku z hornin tř. 1 až 4 přes 100 m3</t>
  </si>
  <si>
    <t>695675844</t>
  </si>
  <si>
    <t>Nakládání, skládání a překládání neulehlého výkopku nebo sypaniny nakládání, množství přes 100 m3, z hornin tř. 1 až 4</t>
  </si>
  <si>
    <t xml:space="preserve">zemina  z meziskládky</t>
  </si>
  <si>
    <t>144,88</t>
  </si>
  <si>
    <t>36</t>
  </si>
  <si>
    <t>171101101</t>
  </si>
  <si>
    <t>Uložení sypaniny z hornin soudržných do násypů zhutněných na 95 % PS</t>
  </si>
  <si>
    <t>169196071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</si>
  <si>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</si>
  <si>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 xml:space="preserve">vně křídel  </t>
  </si>
  <si>
    <t>4,7*2,2*(14,0-10,5)*2</t>
  </si>
  <si>
    <t>rozšíření a dosypání svahů u opěr vpravo</t>
  </si>
  <si>
    <t>5,0*1,0*0,5*10,0*2+3,0*0,5*0,5*15,0*2</t>
  </si>
  <si>
    <t>37</t>
  </si>
  <si>
    <t>171201201</t>
  </si>
  <si>
    <t>Uložení sypaniny na skládky</t>
  </si>
  <si>
    <t>-1767312412</t>
  </si>
  <si>
    <t>174,14</t>
  </si>
  <si>
    <t>38</t>
  </si>
  <si>
    <t>171201211</t>
  </si>
  <si>
    <t>Poplatek za uložení stavebního odpadu - zeminy a kameniva na skládce</t>
  </si>
  <si>
    <t>t</t>
  </si>
  <si>
    <t>-2013864474</t>
  </si>
  <si>
    <t>Poplatek za uložení stavebního odpadu na skládce (skládkovné) zeminy a kameniva zatříděného do Katalogu odpadů pod kódem 170 504</t>
  </si>
  <si>
    <t>174,14*2,0</t>
  </si>
  <si>
    <t>39</t>
  </si>
  <si>
    <t>174101101</t>
  </si>
  <si>
    <t>Zásyp jam, šachet rýh nebo kolem objektů sypaninou se zhutněním</t>
  </si>
  <si>
    <t>-708967860</t>
  </si>
  <si>
    <t>Zásyp sypaninou z jakékoliv horniny s uložením výkopku ve vrstvách se zhutněním jam, šachet, rýh nebo kolem objektů v těchto vykopávkách</t>
  </si>
  <si>
    <t>přechodová oblast - zásyp za opěrou</t>
  </si>
  <si>
    <t>3,0*1,4*10,4*2</t>
  </si>
  <si>
    <t>40</t>
  </si>
  <si>
    <t>M</t>
  </si>
  <si>
    <t>58331200</t>
  </si>
  <si>
    <t>štěrkopísek netříděný zásypový</t>
  </si>
  <si>
    <t>-489125840</t>
  </si>
  <si>
    <t>87,36*1,9</t>
  </si>
  <si>
    <t>41</t>
  </si>
  <si>
    <t>181951102</t>
  </si>
  <si>
    <t>Úprava pláně v hornině tř. 1 až 4 se zhutněním</t>
  </si>
  <si>
    <t>1179934663</t>
  </si>
  <si>
    <t>Úprava pláně vyrovnáním výškových rozdílů v hornině tř. 1 až 4 se zhutněním</t>
  </si>
  <si>
    <t xml:space="preserve">"za opěrami"  3,2*13,0*2</t>
  </si>
  <si>
    <t>42</t>
  </si>
  <si>
    <t>182201101</t>
  </si>
  <si>
    <t>Svahování násypů</t>
  </si>
  <si>
    <t>1165525148</t>
  </si>
  <si>
    <t>Svahování trvalých svahů do projektovaných profilů s potřebným přemístěním výkopku při svahování násypů v jakékoliv hornině</t>
  </si>
  <si>
    <t xml:space="preserve"> 10,0*5,0*4+3,0*15,0*2</t>
  </si>
  <si>
    <t>43</t>
  </si>
  <si>
    <t>182301122</t>
  </si>
  <si>
    <t>Rozprostření ornice pl do 500 m2 ve svahu přes 1:5 tl vrstvy do 150 mm</t>
  </si>
  <si>
    <t>2072642114</t>
  </si>
  <si>
    <t>Rozprostření a urovnání ornice ve svahu sklonu přes 1:5 při souvislé ploše do 500 m2, tl. vrstvy přes 100 do 150 mm</t>
  </si>
  <si>
    <t>44</t>
  </si>
  <si>
    <t>183405211</t>
  </si>
  <si>
    <t>Výsev trávníku hydroosevem na ornici</t>
  </si>
  <si>
    <t>426958273</t>
  </si>
  <si>
    <t>45</t>
  </si>
  <si>
    <t>00572474</t>
  </si>
  <si>
    <t>osivo směs travní krajinná-svahová</t>
  </si>
  <si>
    <t>kg</t>
  </si>
  <si>
    <t>-235027719</t>
  </si>
  <si>
    <t>290*0,025 'Přepočtené koeficientem množství</t>
  </si>
  <si>
    <t>46</t>
  </si>
  <si>
    <t>185804312</t>
  </si>
  <si>
    <t>Zalití rostlin vodou plocha přes 20 m2</t>
  </si>
  <si>
    <t>-1201564103</t>
  </si>
  <si>
    <t>Zalití rostlin vodou plochy záhonů jednotlivě přes 20 m2</t>
  </si>
  <si>
    <t>290,0*0,005*10</t>
  </si>
  <si>
    <t>47</t>
  </si>
  <si>
    <t>08211321</t>
  </si>
  <si>
    <t>voda pitná pro ostatní odběratele</t>
  </si>
  <si>
    <t>834351709</t>
  </si>
  <si>
    <t>48</t>
  </si>
  <si>
    <t>185851121</t>
  </si>
  <si>
    <t>Dovoz vody pro zálivku rostlin za vzdálenost do 1000 m</t>
  </si>
  <si>
    <t>192601985</t>
  </si>
  <si>
    <t>Dovoz vody pro zálivku rostlin na vzdálenost do 1000 m</t>
  </si>
  <si>
    <t>Zakládání</t>
  </si>
  <si>
    <t>49</t>
  </si>
  <si>
    <t>212341111</t>
  </si>
  <si>
    <t>Obetonování drenážních trub mezerovitým betonem</t>
  </si>
  <si>
    <t>345576776</t>
  </si>
  <si>
    <t>0,3*0,3*10,5*2</t>
  </si>
  <si>
    <t>50</t>
  </si>
  <si>
    <t>212755216</t>
  </si>
  <si>
    <t>Trativody z drenážních trubek plastových flexibilních D 160 mm bez lože</t>
  </si>
  <si>
    <t>-2054751669</t>
  </si>
  <si>
    <t>Trativody bez lože z drenážních trubek plastových flexibilních D 160 mm</t>
  </si>
  <si>
    <t>11,8*2</t>
  </si>
  <si>
    <t>Svislé a kompletní konstrukce</t>
  </si>
  <si>
    <t>51</t>
  </si>
  <si>
    <t>317171126</t>
  </si>
  <si>
    <t>Kotvení monolitického betonu římsy do mostovky kotvou do vývrtu</t>
  </si>
  <si>
    <t>307963828</t>
  </si>
  <si>
    <t>60,0/1,0*2*2</t>
  </si>
  <si>
    <t>52</t>
  </si>
  <si>
    <t>54879202</t>
  </si>
  <si>
    <t xml:space="preserve">kotva do vývrtu pro kotvení mostní  římsy</t>
  </si>
  <si>
    <t>-1877803414</t>
  </si>
  <si>
    <t>53</t>
  </si>
  <si>
    <t>317321118</t>
  </si>
  <si>
    <t>Mostní římsy ze ŽB C 30/37</t>
  </si>
  <si>
    <t>1153992775</t>
  </si>
  <si>
    <t>Římsy ze železového betonu C 30/37</t>
  </si>
  <si>
    <t>(0,3*0,7+1,45*0,23)*67,7*2</t>
  </si>
  <si>
    <t>54</t>
  </si>
  <si>
    <t>317353121</t>
  </si>
  <si>
    <t>Bednění mostních říms všech tvarů - zřízení</t>
  </si>
  <si>
    <t>1858771957</t>
  </si>
  <si>
    <t>Bednění mostní římsy zřízení všech tvarů</t>
  </si>
  <si>
    <t>((0,3*0,7+1,45*0,23)*6+(0,1+0,3+0,7+0,15)*67,7)*2</t>
  </si>
  <si>
    <t>55</t>
  </si>
  <si>
    <t>317353221</t>
  </si>
  <si>
    <t>Bednění mostních říms všech tvarů - odstranění</t>
  </si>
  <si>
    <t>1773127658</t>
  </si>
  <si>
    <t>Bednění mostní římsy odstranění všech tvarů</t>
  </si>
  <si>
    <t>56</t>
  </si>
  <si>
    <t>317361116</t>
  </si>
  <si>
    <t>Výztuž mostních říms z betonářské oceli 10 505</t>
  </si>
  <si>
    <t>-1483410243</t>
  </si>
  <si>
    <t>Výztuž mostních železobetonových říms z betonářské oceli 10 505 (R) nebo BSt 500</t>
  </si>
  <si>
    <t>odhad 150 kg/m3</t>
  </si>
  <si>
    <t>73,59*0,150</t>
  </si>
  <si>
    <t>57</t>
  </si>
  <si>
    <t>317661131</t>
  </si>
  <si>
    <t>Výplň spár monolitické římsy tmelem silikonovým šířky spáry do 15 mm</t>
  </si>
  <si>
    <t>-1441972819</t>
  </si>
  <si>
    <t>Výplň spár monolitické římsy tmelem silikonovým, spára šířky do 15 mm</t>
  </si>
  <si>
    <t xml:space="preserve">"spáry po 6m"  (0,1+0,3+0,7+1,75+0,15)*9*2</t>
  </si>
  <si>
    <t>58</t>
  </si>
  <si>
    <t>334323218</t>
  </si>
  <si>
    <t>Mostní křídla a závěrné zídky ze ŽB C 30/37</t>
  </si>
  <si>
    <t>1653204724</t>
  </si>
  <si>
    <t>Mostní křídla a závěrné zídky z betonu železového C 30/37</t>
  </si>
  <si>
    <t>op.1</t>
  </si>
  <si>
    <t xml:space="preserve">"záv.zídka"  0,6*1,7*11,58</t>
  </si>
  <si>
    <t xml:space="preserve">"křídla"  3,0*1,9*0,5*2</t>
  </si>
  <si>
    <t xml:space="preserve">"kapsy dilatace"  0,35*0,25*11,58*2</t>
  </si>
  <si>
    <t>op.4</t>
  </si>
  <si>
    <t>59</t>
  </si>
  <si>
    <t>334352111</t>
  </si>
  <si>
    <t>Bednění mostních křídel a závěrných zídek ze systémového bednění s výplní z překližek - zřízení</t>
  </si>
  <si>
    <t>-1137353809</t>
  </si>
  <si>
    <t>Bednění mostních křídel a závěrných zídek ze systémového bednění zřízení z překližek</t>
  </si>
  <si>
    <t>op.1,4</t>
  </si>
  <si>
    <t xml:space="preserve">"záv.zídka"  (0,61*1,7*2+(11,58+10,58)*1,7)*2</t>
  </si>
  <si>
    <t xml:space="preserve">"křídla"  (0,5*1,9*2+3,0*1,9*2*2)*2</t>
  </si>
  <si>
    <t xml:space="preserve">"kapsy dilatace"  (0,35+11,58)*2*0,25*2*2</t>
  </si>
  <si>
    <t>60</t>
  </si>
  <si>
    <t>334352211</t>
  </si>
  <si>
    <t>Bednění mostních křídel a závěrných zídek ze systémového bednění s výplní z překližek - odstranění</t>
  </si>
  <si>
    <t>-718515750</t>
  </si>
  <si>
    <t>Bednění mostních křídel a závěrných zídek ze systémového bednění odstranění z překližek</t>
  </si>
  <si>
    <t>61</t>
  </si>
  <si>
    <t>334361226</t>
  </si>
  <si>
    <t>Výztuž křídel, závěrných zdí z betonářské oceli 10 505</t>
  </si>
  <si>
    <t>-1875954613</t>
  </si>
  <si>
    <t>Výztuž betonářská mostních konstrukcí opěr, úložných prahů, křídel, závěrných zídek, bloků ložisek, pilířů a sloupů z oceli 10 505 (R) nebo BSt 500 křídel, závěrných zdí</t>
  </si>
  <si>
    <t>odhad 200 kg/m3</t>
  </si>
  <si>
    <t>39,078*0,200</t>
  </si>
  <si>
    <t>62</t>
  </si>
  <si>
    <t>334791114</t>
  </si>
  <si>
    <t>Prostup v betonových zdech z plastových trub DN do 200</t>
  </si>
  <si>
    <t>1215640825</t>
  </si>
  <si>
    <t>Prostup v betonových zdech z plastových trub průměru do DN 200</t>
  </si>
  <si>
    <t xml:space="preserve">"vyvedení rubové drenáže"  0,5*2*2</t>
  </si>
  <si>
    <t>63</t>
  </si>
  <si>
    <t>38773300R</t>
  </si>
  <si>
    <t>CHRÁNIČKY PŮLENÉ Z TRUB PLAST DN DO 150MM</t>
  </si>
  <si>
    <t>1425838950</t>
  </si>
  <si>
    <t>CHRÁNIČKY PŮLENÉ Z TRUB PLAST DN DO 150MM
položky pro zhotovení potrubí platí bez ohledu na sklon
zahrnuje:
- výrobní dokumentaci (včetně technologického předpisu)
- dodání veškerého trubního a pomocného materiálu (trouby včetně podélného rozpůlení, trubky, tvarovky, spojovací a těsnící materiál a pod.), podpěrných, závěsných a upevňovacích prvků, včetně potřebných úprav
- úprava a příprava podkladu a podpěr, očištění a ošetření podkladu a podpěr
- zřízení plně funkčního potrubí, kompletní soustavy, podle příslušného technologického předpisu
- zřízení potrubí i jednotlivých částí po etapách, včetně pracovních spar a spojů, pracovního zaslepení konců a pod.
- úprava prostupů, průchodů šachtami a komorami, okolí podpěr a vyústění, zaústění, napojení, vyvedení a upevnění odpad. výustí
- ochrana potrubí nátěrem (vč. úpravy povrchu), případně izolací, nejsou-li tyto práce předmětem jiné položky
- úprava, očištění a ošetření prostoru kolem potrubí
 včetně případně předepsaného utěsnění konců chrániček
- položky platí pro práce prováděné v prostoru zapaženém i nezapaženém a i v kolektorech, chráničkách</t>
  </si>
  <si>
    <t xml:space="preserve">"v římse pro uložení kabelu TELCO"  (67,7+(2,5+0,5)*2)*1</t>
  </si>
  <si>
    <t>64</t>
  </si>
  <si>
    <t>388995212</t>
  </si>
  <si>
    <t>Chránička kabelů z trub HDPE v římse DN 110</t>
  </si>
  <si>
    <t>-641715441</t>
  </si>
  <si>
    <t>Chránička kabelů v římse z trub HDPE přes DN 80 do DN 110</t>
  </si>
  <si>
    <t>(67,7+(2,5+0,5)*2)*(3+2)</t>
  </si>
  <si>
    <t>Vodorovné konstrukce</t>
  </si>
  <si>
    <t>65</t>
  </si>
  <si>
    <t>421321107</t>
  </si>
  <si>
    <t>Mostní nosné konstrukce deskové přechodové ze ŽB C 25/30</t>
  </si>
  <si>
    <t>-1463624650</t>
  </si>
  <si>
    <t>Mostní železobetonové nosné konstrukce deskové nebo klenbové, trámové, ostatní deskové přechodové, z betonu C 25/30</t>
  </si>
  <si>
    <t>3,0*10,16*0,2*2</t>
  </si>
  <si>
    <t>66</t>
  </si>
  <si>
    <t>421321127</t>
  </si>
  <si>
    <t>Mostní nosné konstrukce deskové ze ŽB C 25/30</t>
  </si>
  <si>
    <t>1148873494</t>
  </si>
  <si>
    <t>Mostní železobetonové nosné konstrukce deskové nebo klenbové, trámové, ostatní deskové, z betonu C 25/30</t>
  </si>
  <si>
    <t>spádová vrstva na NK tl.30-145 mm</t>
  </si>
  <si>
    <t>(0,03+0,145)*0,5*11,4*60,0</t>
  </si>
  <si>
    <t>67</t>
  </si>
  <si>
    <t>421351112</t>
  </si>
  <si>
    <t>Bednění boků přechodové desky konstrukcí mostů - zřízení</t>
  </si>
  <si>
    <t>1970689434</t>
  </si>
  <si>
    <t>Bednění deskových konstrukcí mostů z betonu železového nebo předpjatého zřízení boků přechodové desky</t>
  </si>
  <si>
    <t>(3,04*2+10,16)*0,2*2</t>
  </si>
  <si>
    <t>68</t>
  </si>
  <si>
    <t>421351131</t>
  </si>
  <si>
    <t>Bednění boční stěny konstrukcí mostů výšky do 350 mm - zřízení</t>
  </si>
  <si>
    <t>516522421</t>
  </si>
  <si>
    <t>Bednění deskových konstrukcí mostů z betonu železového nebo předpjatého zřízení boční stěny výšky do 350 mm</t>
  </si>
  <si>
    <t xml:space="preserve">spádová vrstva na NK </t>
  </si>
  <si>
    <t>(0,03+0,145)*0,5*11,4*2+0,135*60,0*2</t>
  </si>
  <si>
    <t>69</t>
  </si>
  <si>
    <t>421351212</t>
  </si>
  <si>
    <t>Bednění boků přechodové desky konstrukcí mostů - odstranění</t>
  </si>
  <si>
    <t>1469488865</t>
  </si>
  <si>
    <t>Bednění deskových konstrukcí mostů z betonu železového nebo předpjatého odstranění boků přechodové desky</t>
  </si>
  <si>
    <t>70</t>
  </si>
  <si>
    <t>421351231</t>
  </si>
  <si>
    <t>Bednění stěny boční konstrukcí mostů výšky do 350 mm - odstranění</t>
  </si>
  <si>
    <t>-2110697696</t>
  </si>
  <si>
    <t>Bednění deskových konstrukcí mostů z betonu železového nebo předpjatého odstranění boční stěny výšky do 350 mm</t>
  </si>
  <si>
    <t>71</t>
  </si>
  <si>
    <t>421361216</t>
  </si>
  <si>
    <t>Výztuž ŽB přechodové desky z betonářské oceli 10 505</t>
  </si>
  <si>
    <t>-114573110</t>
  </si>
  <si>
    <t>Výztuž deskových konstrukcí z betonářské oceli 10 505 (R) nebo BSt 500 přechodové desky</t>
  </si>
  <si>
    <t>odhad 160 kg/m3</t>
  </si>
  <si>
    <t>12,192*0,160</t>
  </si>
  <si>
    <t>72</t>
  </si>
  <si>
    <t>421361412</t>
  </si>
  <si>
    <t>Výztuž mostních desek ze svařovaných sítí nad 4 kg/m2</t>
  </si>
  <si>
    <t>1282246832</t>
  </si>
  <si>
    <t>Výztuž deskových konstrukcí ze svařovaných sítí přes 4 kg/m2</t>
  </si>
  <si>
    <t>výztuž spádové vrstvy pod vozovkou - Kari síť prům.8mm s oky 150/150 - 5,4 kg/m2</t>
  </si>
  <si>
    <t>11,4*60,0*0,0054*1,15</t>
  </si>
  <si>
    <t>73</t>
  </si>
  <si>
    <t>42523100R</t>
  </si>
  <si>
    <t>SYNCHR ZVED MOST POLE ŠÍŘ DO 14M HM PŘES 400T NA VÝŠ DO 0,5M</t>
  </si>
  <si>
    <t>1264460206</t>
  </si>
  <si>
    <t>Položka zvedání mostních polí zahrnuje zvednutí nosné konstrukce synchronizovaným postupem a takovým počtem zvedacích mechanizmů</t>
  </si>
  <si>
    <t xml:space="preserve"> aby nedošlo k poškození zvedané konstrukce. Následně pak její spuštění obdobným způsobem. </t>
  </si>
  <si>
    <t xml:space="preserve">Položka dále zahrnuje montáž, údržbu a demontáž pomocných konstrukcí, např. podpěrnou skruž a její základové prvky, zvedací mechanizmy zajišťující </t>
  </si>
  <si>
    <t>synchronizaci, nutné podložky pro opakování pracovních fází zvedání a pod.</t>
  </si>
  <si>
    <t>74</t>
  </si>
  <si>
    <t>428381311</t>
  </si>
  <si>
    <t>Zřízení kyvného trnu přechodové desky ze ŽB</t>
  </si>
  <si>
    <t>1492431446</t>
  </si>
  <si>
    <t>Vrubový a pérový kloub železobetonový zřízení kyvného trnu přechodové desky</t>
  </si>
  <si>
    <t>10,16*2</t>
  </si>
  <si>
    <t>75</t>
  </si>
  <si>
    <t>42840000R</t>
  </si>
  <si>
    <t>MOSTNÍ LOŽISKA Z OCELI (OCELOLITINY) - ÚDRŽBA</t>
  </si>
  <si>
    <t>233445018</t>
  </si>
  <si>
    <t>MOSTNÍ LOŽISKA Z OCELI (OCELOLITINY) - ÚDRŽBA
zahrnuje úpravu stávajících ložisek předepsanou v zadávací dokumentaci
- lešení a podpěrné konstrukce
- nastavení ložisek a odborná prohlídka
- dočasné zpevnění nebo naopak dočasné uvolnění ložisek</t>
  </si>
  <si>
    <t>otryskání, očištění a konzervace všech částí ložisek</t>
  </si>
  <si>
    <t>4*4</t>
  </si>
  <si>
    <t>76</t>
  </si>
  <si>
    <t>451315114</t>
  </si>
  <si>
    <t>Podkladní nebo výplňová vrstva z betonu C 12/15 tl do 100 mm</t>
  </si>
  <si>
    <t>-1770728339</t>
  </si>
  <si>
    <t>Podkladní a výplňové vrstvy z betonu prostého tloušťky do 100 mm, z betonu C 12/15</t>
  </si>
  <si>
    <t>podkladní beton pod přechodovou desku</t>
  </si>
  <si>
    <t>3,0*10,3*2</t>
  </si>
  <si>
    <t>77</t>
  </si>
  <si>
    <t>451315124</t>
  </si>
  <si>
    <t>Podkladní nebo výplňová vrstva z betonu C 12/15 tl do 150 mm</t>
  </si>
  <si>
    <t>-1013080422</t>
  </si>
  <si>
    <t>Podkladní a výplňové vrstvy z betonu prostého tloušťky do 150 mm, z betonu C 12/15</t>
  </si>
  <si>
    <t>poklad.beton pod římsami na křídlech</t>
  </si>
  <si>
    <t>1,45*3,0*4</t>
  </si>
  <si>
    <t>78</t>
  </si>
  <si>
    <t>451315136</t>
  </si>
  <si>
    <t>Podkladní nebo výplňová vrstva z betonu C 20/25 tl do 200 mm</t>
  </si>
  <si>
    <t>-1161270290</t>
  </si>
  <si>
    <t>Podkladní a výplňové vrstvy z betonu prostého tloušťky do 200 mm, z betonu C 20/25</t>
  </si>
  <si>
    <t xml:space="preserve">"lože dlažby"  1,4*2,5*4</t>
  </si>
  <si>
    <t>79</t>
  </si>
  <si>
    <t>451477121</t>
  </si>
  <si>
    <t>Podkladní vrstva plastbetonová drenážní první vrstva tl 20 mm</t>
  </si>
  <si>
    <t>-163710042</t>
  </si>
  <si>
    <t>Podkladní vrstva plastbetonová drenážní, tloušťky do 20 mm první vrstva</t>
  </si>
  <si>
    <t>v úžlabí - průběžný vsakovací pás tl.40 mm</t>
  </si>
  <si>
    <t>0,15*60,0*2</t>
  </si>
  <si>
    <t>nad odvodňovací trubičkou - tl.cca 60 mm</t>
  </si>
  <si>
    <t>0,5*0,5*12</t>
  </si>
  <si>
    <t>okolo odvodňovače tl.40 mm</t>
  </si>
  <si>
    <t>0,1*0,5*4*6</t>
  </si>
  <si>
    <t>80</t>
  </si>
  <si>
    <t>451477122</t>
  </si>
  <si>
    <t>Podkladní vrstva plastbetonová drenážní každá další vrstva tl 20 mm</t>
  </si>
  <si>
    <t>-1295130590</t>
  </si>
  <si>
    <t>Podkladní vrstva plastbetonová drenážní, tloušťky do 20 mm každá další vrstva</t>
  </si>
  <si>
    <t>0,15*60,0*2*2</t>
  </si>
  <si>
    <t>0,5*0,5*12*3</t>
  </si>
  <si>
    <t>0,1*0,5*4*6*2</t>
  </si>
  <si>
    <t>81</t>
  </si>
  <si>
    <t>451576121</t>
  </si>
  <si>
    <t>Podkladní a výplňová vrstva ze štěrkopísku tl do 200 mm</t>
  </si>
  <si>
    <t>1763815703</t>
  </si>
  <si>
    <t>Podkladní a výplňová vrstva z kameniva tloušťky do 200 mm ze štěrkopísku</t>
  </si>
  <si>
    <t>ochrana těsnící fólie - ŠP fr.0-16 tl.150 mm</t>
  </si>
  <si>
    <t>3,4*10,4*2</t>
  </si>
  <si>
    <t>82</t>
  </si>
  <si>
    <t>457311114</t>
  </si>
  <si>
    <t>Vyrovnávací nebo spádový beton C 12/15 včetně úpravy povrchu</t>
  </si>
  <si>
    <t>1005080176</t>
  </si>
  <si>
    <t>Vyrovnávací nebo spádový beton včetně úpravy povrchu C 12/15</t>
  </si>
  <si>
    <t>podkladní beton pod těsnící fólii</t>
  </si>
  <si>
    <t>0,25*3,0*10,4*2</t>
  </si>
  <si>
    <t>83</t>
  </si>
  <si>
    <t>458501111</t>
  </si>
  <si>
    <t>Výplňové klíny za opěrou z kameniva těženého hutněného po vrstvách</t>
  </si>
  <si>
    <t>-659082579</t>
  </si>
  <si>
    <t>Výplňové klíny za opěrou z kameniva hutněného po vrstvách těženého</t>
  </si>
  <si>
    <t>podkladní přechodový klín a ochranný zásyp</t>
  </si>
  <si>
    <t>(1,2*1,4+5,0*0,4)*10,4*2</t>
  </si>
  <si>
    <t>84</t>
  </si>
  <si>
    <t>465327212</t>
  </si>
  <si>
    <t>Dlažba (zpevnění) svahu u mostních opěr tl do 150 mm ze ŽB C 25/30</t>
  </si>
  <si>
    <t>-1363268520</t>
  </si>
  <si>
    <t>Dlažba (zpevnění) svahu u mostních opěr z betonu tloušťky do 150 mm, z betonu C 25/30 železového</t>
  </si>
  <si>
    <t xml:space="preserve">"svahy pod mostem tl.100 mm - vč.jedné vrstvy sítí"  15,0*13,4*2</t>
  </si>
  <si>
    <t>85</t>
  </si>
  <si>
    <t>465513156</t>
  </si>
  <si>
    <t>Dlažba svahu u opěr z upraveného lomového žulového kamene tl 200 mm do lože C 25/30 pl do 10 m2</t>
  </si>
  <si>
    <t>-491074495</t>
  </si>
  <si>
    <t>Dlažba svahu u mostních opěr z upraveného lomového žulového kamene s vyspárováním maltou MC 25, šíře spáry 15 mm do betonového lože C 25/30 tloušťky 200 mm, plochy do 10 m2</t>
  </si>
  <si>
    <t xml:space="preserve">"přechodové desky říms"  1,4*2,5*4</t>
  </si>
  <si>
    <t>Komunikace pozemní</t>
  </si>
  <si>
    <t>86</t>
  </si>
  <si>
    <t>564851111</t>
  </si>
  <si>
    <t>Podklad ze štěrkodrtě ŠD tl 150 mm</t>
  </si>
  <si>
    <t>-55870292</t>
  </si>
  <si>
    <t>Podklad ze štěrkodrti ŠD s rozprostřením a zhutněním, po zhutnění tl. 150 mm</t>
  </si>
  <si>
    <t xml:space="preserve">"nad výkopem"   3,5*8,5*2</t>
  </si>
  <si>
    <t>87</t>
  </si>
  <si>
    <t>565166122</t>
  </si>
  <si>
    <t>Asfaltový beton vrstva podkladní ACP 22 (obalované kamenivo OKH) tl 90 mm š přes 3 m</t>
  </si>
  <si>
    <t>96398264</t>
  </si>
  <si>
    <t>Asfaltový beton vrstva podkladní ACP 22 (obalované kamenivo hrubozrnné - OKH) s rozprostřením a zhutněním v pruhu šířky přes 3 m, po zhutnění tl. 90 mm</t>
  </si>
  <si>
    <t xml:space="preserve">"nad výkopem"   6,0*8,5*2</t>
  </si>
  <si>
    <t>88</t>
  </si>
  <si>
    <t>567122114</t>
  </si>
  <si>
    <t>Podklad ze směsi stmelené cementem SC C 8/10 (KSC I) tl 150 mm</t>
  </si>
  <si>
    <t>894643303</t>
  </si>
  <si>
    <t>Podklad ze směsi stmelené cementem SC bez dilatačních spár, s rozprostřením a zhutněním SC C 8/10 (KSC I), po zhutnění tl. 150 mm</t>
  </si>
  <si>
    <t xml:space="preserve">"nad výkopem"   4,5*8,5*2</t>
  </si>
  <si>
    <t>89</t>
  </si>
  <si>
    <t>569831111</t>
  </si>
  <si>
    <t>Zpevnění krajnic štěrkodrtí tl 100 mm</t>
  </si>
  <si>
    <t>69739527</t>
  </si>
  <si>
    <t>Zpevnění krajnic nebo komunikací pro pěší s rozprostřením a zhutněním, po zhutnění štěrkodrtí tl. 100 mm</t>
  </si>
  <si>
    <t xml:space="preserve">"před a za mostem vpravo"  1,0*(10,0+15,0)*2</t>
  </si>
  <si>
    <t>90</t>
  </si>
  <si>
    <t>573111112</t>
  </si>
  <si>
    <t>Postřik živičný infiltrační s posypem z asfaltu množství 1 kg/m2</t>
  </si>
  <si>
    <t>1420760820</t>
  </si>
  <si>
    <t>Postřik infiltrační PI z asfaltu silničního s posypem kamenivem, v množství 1,00 kg/m2</t>
  </si>
  <si>
    <t xml:space="preserve">"SC C8/10"  76,5</t>
  </si>
  <si>
    <t xml:space="preserve">"odfrézované napojení"  8,3*8,0*2</t>
  </si>
  <si>
    <t>91</t>
  </si>
  <si>
    <t>573231106</t>
  </si>
  <si>
    <t>Postřik živičný spojovací ze silniční emulze v množství 0,30 kg/m2</t>
  </si>
  <si>
    <t>1371693234</t>
  </si>
  <si>
    <t>Postřik spojovací PS bez posypu kamenivem ze silniční emulze, v množství 0,30 kg/m2</t>
  </si>
  <si>
    <t xml:space="preserve">"ACL+ACP+MA"  113,9+102,0+537,2</t>
  </si>
  <si>
    <t>92</t>
  </si>
  <si>
    <t>577134141</t>
  </si>
  <si>
    <t>Asfaltový beton vrstva obrusná ACO 11 (ABS) tř. I tl 40 mm š přes 3 m z modifikovaného asfaltu</t>
  </si>
  <si>
    <t>131395706</t>
  </si>
  <si>
    <t>Asfaltový beton vrstva obrusná ACO 11 (ABS) s rozprostřením a se zhutněním z modifikovaného asfaltu v pruhu šířky přes 3 m tl. 40 mm</t>
  </si>
  <si>
    <t xml:space="preserve">"mezi římsami"  8,5*67,7</t>
  </si>
  <si>
    <t xml:space="preserve">"na koncích úseků"  (59,4+15,0*2-67,7)*8,0</t>
  </si>
  <si>
    <t>93</t>
  </si>
  <si>
    <t>577155142</t>
  </si>
  <si>
    <t>Asfaltový beton vrstva ložní ACL 16 (ABH) tl 60 mm š přes 3 m z modifikovaného asfaltu</t>
  </si>
  <si>
    <t>1970793778</t>
  </si>
  <si>
    <t>Asfaltový beton vrstva ložní ACL 16 (ABH) s rozprostřením a zhutněním z modifikovaného asfaltu v pruhu šířky přes 3 m, po zhutnění tl. 60 mm</t>
  </si>
  <si>
    <t xml:space="preserve">"nad výkopem"  6,7*8,5*2</t>
  </si>
  <si>
    <t>94</t>
  </si>
  <si>
    <t>578143233</t>
  </si>
  <si>
    <t>Litý asfalt MA 11 (LAS) tl 40 mm š přes 3 m z modifikovaného asfaltu</t>
  </si>
  <si>
    <t>-1171911014</t>
  </si>
  <si>
    <t>Litý asfalt MA 11 (LAS) s rozprostřením z modifikovaného asfaltu v pruhu šířky přes 3 m tl. 40 mm</t>
  </si>
  <si>
    <t xml:space="preserve">"ochrana izolace"  8,5*(59,4+0,9*2+1,0*2)</t>
  </si>
  <si>
    <t>95</t>
  </si>
  <si>
    <t>578901111</t>
  </si>
  <si>
    <t>Zdrsňovací posyp litého asfaltu v množství 4 kg/m2</t>
  </si>
  <si>
    <t>-764059948</t>
  </si>
  <si>
    <t>Zdrsňovací posyp litého asfaltu z kameniva drobného drceného obaleného asfaltem se zaválcováním a s odstraněním přebytečného materiálu s povrchu, v množství 4 kg/m2</t>
  </si>
  <si>
    <t>96</t>
  </si>
  <si>
    <t>591241111</t>
  </si>
  <si>
    <t>Kladení dlažby z kostek drobných z kamene na MC tl 50 mm</t>
  </si>
  <si>
    <t>-953683149</t>
  </si>
  <si>
    <t>Kladení dlažby z kostek s provedením lože do tl. 50 mm, s vyplněním spár, s dvojím beraněním a se smetením přebytečného materiálu na krajnici drobných z kamene, do lože z cementové malty</t>
  </si>
  <si>
    <t xml:space="preserve">"příkop u dálnice u P2"  2,5*15,0</t>
  </si>
  <si>
    <t xml:space="preserve">"příkop u dálnice u P3"  1,5*15,0</t>
  </si>
  <si>
    <t>97</t>
  </si>
  <si>
    <t>58381007</t>
  </si>
  <si>
    <t>kostka dlažební žula drobná 8/10</t>
  </si>
  <si>
    <t>1274040662</t>
  </si>
  <si>
    <t>60*1,02 'Přepočtené koeficientem množství</t>
  </si>
  <si>
    <t>Úpravy povrchů, podlahy a osazování výplní</t>
  </si>
  <si>
    <t>98</t>
  </si>
  <si>
    <t>628611102</t>
  </si>
  <si>
    <t>Nátěr betonu mostu epoxidový 2x ochranný nepružný OS-B</t>
  </si>
  <si>
    <t>-1298427184</t>
  </si>
  <si>
    <t>Nátěr mostních betonových konstrukcí epoxidový 2x ochranný nepružný OS-B</t>
  </si>
  <si>
    <t xml:space="preserve">"kraje NK"  (0,37+0,25)*60,0*2</t>
  </si>
  <si>
    <t>99</t>
  </si>
  <si>
    <t>628611131</t>
  </si>
  <si>
    <t>Nátěr betonu mostu akrylátový 2x ochranný pružný OS-C</t>
  </si>
  <si>
    <t>1508610650</t>
  </si>
  <si>
    <t>Nátěr mostních betonových konstrukcí akrylátový na siloxanové a plasticko-elastické bázi 2x ochranný pružný OS-C (OS 4)</t>
  </si>
  <si>
    <t xml:space="preserve">"kraje říms"  (0,15+0,15)*67,7*2</t>
  </si>
  <si>
    <t>Trubní vedení</t>
  </si>
  <si>
    <t>100</t>
  </si>
  <si>
    <t>84914000R</t>
  </si>
  <si>
    <t>POTRUBÍ ODPADNÍ MOSTNÍCH OBJEKTŮ ZE SKLOLAM TRUB DN DO 200MM</t>
  </si>
  <si>
    <t>933525334</t>
  </si>
  <si>
    <t>svislé svody odvodnění</t>
  </si>
  <si>
    <t xml:space="preserve">mantáž a dodání veškerého instalačního a  pomocného  materiálu  (trouby,  trubky,  armatury,  tvarové  kusy,  spojovací a těsnící materiál a pod.), </t>
  </si>
  <si>
    <t>vč. podpěrných, závěsných, upevňovacích prvků, včetně potřebných úprav</t>
  </si>
  <si>
    <t>vč. provedení požadovaných zkoušek vodotěsnosti</t>
  </si>
  <si>
    <t>(2,6+6,8+6,5)*2</t>
  </si>
  <si>
    <t>101</t>
  </si>
  <si>
    <t>871351811</t>
  </si>
  <si>
    <t>Bourání stávajícího potrubí z polyetylenu D 225 mm</t>
  </si>
  <si>
    <t>-2038159565</t>
  </si>
  <si>
    <t>Bourání stávajícího potrubí z polyetylenu v otevřeném výkopu D přes 140 do 225 mm</t>
  </si>
  <si>
    <t>stávající svody odvodnění</t>
  </si>
  <si>
    <t xml:space="preserve">"u opěry"  3,5*2</t>
  </si>
  <si>
    <t xml:space="preserve">"u pilířů"  6,7*2*2</t>
  </si>
  <si>
    <t>Ostatní konstrukce a práce, bourání</t>
  </si>
  <si>
    <t>102</t>
  </si>
  <si>
    <t>9112B100R</t>
  </si>
  <si>
    <t>ZÁBRADLÍ MOSTNÍ SE SVISLOU VÝPLNÍ - DODÁVKA A MONTÁŽ</t>
  </si>
  <si>
    <t>459133454</t>
  </si>
  <si>
    <t>ZÁBRADLÍ MOSTNÍ SE SVISLOU VÝPLNÍ - DODÁVKA A MONTÁŽ
položka zahrnuje:
dodání zábradlí včetně předepsané povrchové úpravy
kotvení sloupků, t.j. kotevní desky, šrouby z nerez oceli, vrty a zálivku, pokud zadávací dokumentace nestanoví jinak
případné nivelační hmoty pod kotevní desky</t>
  </si>
  <si>
    <t>Mostní zábradlí s výplní ze sítě dle VL4 - 507.02</t>
  </si>
  <si>
    <t xml:space="preserve">"kompletní vč. kotvení, plastmalty a PKO"  67,7*2</t>
  </si>
  <si>
    <t>103</t>
  </si>
  <si>
    <t>911331131</t>
  </si>
  <si>
    <t>Svodidlo ocelové jednostranné zádržnosti H1 se zaberaněním sloupků v rozmezí do 2 m</t>
  </si>
  <si>
    <t>2027744399</t>
  </si>
  <si>
    <t>Silniční svodidlo s osazením sloupků zaberaněním ocelové úroveň zádržnosti H1 vzdálenosti sloupků do 2 m jednostranné</t>
  </si>
  <si>
    <t>20,0*2+16,0*2</t>
  </si>
  <si>
    <t>104</t>
  </si>
  <si>
    <t>911331411</t>
  </si>
  <si>
    <t>Náběh ocelového svodidla jednostranný délky do 4 m se zaberaněním sloupků v rozmezí do 2 m</t>
  </si>
  <si>
    <t>-1376774142</t>
  </si>
  <si>
    <t>Silniční svodidlo s osazením sloupků zaberaněním ocelové náběh jednostranný, délky do 4 m</t>
  </si>
  <si>
    <t xml:space="preserve">"zakončení nového svodidla za op.4"  4,0*2</t>
  </si>
  <si>
    <t xml:space="preserve">"ukončení stávajícího svodidla"  4,0*2</t>
  </si>
  <si>
    <t>105</t>
  </si>
  <si>
    <t>911331412</t>
  </si>
  <si>
    <t>Náběh ocelového svodidla jednostranný délky do 12 m se zaberaněním sloupků v rozmezí do 2 m</t>
  </si>
  <si>
    <t>-476246258</t>
  </si>
  <si>
    <t>Silniční svodidlo s osazením sloupků zaberaněním ocelové náběh jednostranný, délky přes 4 do 12 m</t>
  </si>
  <si>
    <t xml:space="preserve">"před op.1"  12,0*2</t>
  </si>
  <si>
    <t>106</t>
  </si>
  <si>
    <t>911334621</t>
  </si>
  <si>
    <t>Mostní svodidlo ocelové úrovně zádržnosti H 2</t>
  </si>
  <si>
    <t>1414181844</t>
  </si>
  <si>
    <t>Mostní svodidla ocelová s osazením sloupků kotvením do mostní konstrukce, se svodnicí úrovně zádržnosti H2</t>
  </si>
  <si>
    <t xml:space="preserve">"na římse"  67,7*2</t>
  </si>
  <si>
    <t>107</t>
  </si>
  <si>
    <t>914112111</t>
  </si>
  <si>
    <t>Tabulka s označením evidenčního čísla mostu</t>
  </si>
  <si>
    <t>1427293533</t>
  </si>
  <si>
    <t>Tabulka s označením evidenčního čísla mostu na sloupek</t>
  </si>
  <si>
    <t>108</t>
  </si>
  <si>
    <t>915111111</t>
  </si>
  <si>
    <t>Vodorovné dopravní značení dělící čáry souvislé š 125 mm základní bílá barva</t>
  </si>
  <si>
    <t>-718164261</t>
  </si>
  <si>
    <t>Vodorovné dopravní značení stříkané barvou dělící čára šířky 125 mm souvislá bílá základní</t>
  </si>
  <si>
    <t>100,0*3</t>
  </si>
  <si>
    <t>109</t>
  </si>
  <si>
    <t>915211112</t>
  </si>
  <si>
    <t>Vodorovné dopravní značení dělící čáry souvislé š 125 mm retroreflexní bílý plast</t>
  </si>
  <si>
    <t>-1388968709</t>
  </si>
  <si>
    <t>Vodorovné dopravní značení stříkaným plastem dělící čára šířky 125 mm souvislá bílá retroreflexní</t>
  </si>
  <si>
    <t>110</t>
  </si>
  <si>
    <t>915611111</t>
  </si>
  <si>
    <t>Předznačení vodorovného liniového značení</t>
  </si>
  <si>
    <t>1943907774</t>
  </si>
  <si>
    <t>Předznačení pro vodorovné značení stříkané barvou nebo prováděné z nátěrových hmot liniové dělicí čáry, vodicí proužky</t>
  </si>
  <si>
    <t>111</t>
  </si>
  <si>
    <t>916131213</t>
  </si>
  <si>
    <t>Osazení silničního obrubníku betonového stojatého s boční opěrou do lože z betonu prostého</t>
  </si>
  <si>
    <t>700278208</t>
  </si>
  <si>
    <t>Osazení silničního obrubníku betonového se zřízením lože, s vyplněním a zatřením spár cementovou maltou stojatého s boční opěrou z betonu prostého, do lože z betonu prostého</t>
  </si>
  <si>
    <t>okolo přechodové desky říms - ze strany vozovky</t>
  </si>
  <si>
    <t>2,5*4</t>
  </si>
  <si>
    <t>112</t>
  </si>
  <si>
    <t>59217021</t>
  </si>
  <si>
    <t>obrubník betonový chodníkový 1000x150x300mm</t>
  </si>
  <si>
    <t>737401750</t>
  </si>
  <si>
    <t>113</t>
  </si>
  <si>
    <t>916231213</t>
  </si>
  <si>
    <t>Osazení chodníkového obrubníku betonového stojatého s boční opěrou do lože z betonu prostého</t>
  </si>
  <si>
    <t>1034544450</t>
  </si>
  <si>
    <t>Osazení chodníkového obrubníku betonového se zřízením lože, s vyplněním a zatřením spár cementovou maltou stojatého s boční opěrou z betonu prostého, do lože z betonu prostého</t>
  </si>
  <si>
    <t>okolo přechodové desky říms - ze strany zeminy</t>
  </si>
  <si>
    <t>(2,5+1,75)*4</t>
  </si>
  <si>
    <t>114</t>
  </si>
  <si>
    <t>59217017</t>
  </si>
  <si>
    <t>obrubník betonový chodníkový 1000x100x250mm</t>
  </si>
  <si>
    <t>-138828622</t>
  </si>
  <si>
    <t>115</t>
  </si>
  <si>
    <t>916991121</t>
  </si>
  <si>
    <t>Lože pod obrubníky, krajníky nebo obruby z dlažebních kostek z betonu prostého</t>
  </si>
  <si>
    <t>-210328941</t>
  </si>
  <si>
    <t>Lože pod obrubníky, krajníky nebo obruby z dlažebních kostek z betonu prostého tř. C 16/20</t>
  </si>
  <si>
    <t>0,3*0,15*(10,0+17,0)</t>
  </si>
  <si>
    <t>116</t>
  </si>
  <si>
    <t>919111111</t>
  </si>
  <si>
    <t>Řezání dilatačních spár š 4 mm hl do 60 mm příčných nebo podélných v čerstvém CB krytu</t>
  </si>
  <si>
    <t>2088240074</t>
  </si>
  <si>
    <t>Řezání dilatačních spár v čerstvém cementobetonovém krytu příčných nebo podélných, šířky 4 mm, hloubky do 60 mm</t>
  </si>
  <si>
    <t>"pro smršťovací spáry po 6m"</t>
  </si>
  <si>
    <t xml:space="preserve"> (0,1+0,3+0,7+1,75+0,15)*9*2</t>
  </si>
  <si>
    <t>117</t>
  </si>
  <si>
    <t>919112233</t>
  </si>
  <si>
    <t>Řezání spár pro vytvoření komůrky š 20 mm hl 40 mm pro těsnící zálivku v živičném krytu</t>
  </si>
  <si>
    <t>-1539508223</t>
  </si>
  <si>
    <t>Řezání dilatačních spár v živičném krytu vytvoření komůrky pro těsnící zálivku šířky 20 mm, hloubky 40 mm</t>
  </si>
  <si>
    <t xml:space="preserve">"napojení vozovky"  7,5+7,8</t>
  </si>
  <si>
    <t>118</t>
  </si>
  <si>
    <t>919121132</t>
  </si>
  <si>
    <t>Těsnění spár zálivkou za studena pro komůrky š 20 mm hl 40 mm s těsnicím profilem</t>
  </si>
  <si>
    <t>-302283679</t>
  </si>
  <si>
    <t>Utěsnění dilatačních spár zálivkou za studena v cementobetonovém nebo živičném krytu včetně adhezního nátěru s těsnicím profilem pod zálivkou, pro komůrky šířky 20 mm, hloubky 40 mm</t>
  </si>
  <si>
    <t xml:space="preserve">"podél říms"  67,7*2</t>
  </si>
  <si>
    <t>119</t>
  </si>
  <si>
    <t>919121233</t>
  </si>
  <si>
    <t>Těsnění spár zálivkou za studena pro komůrky š 20 mm hl 40 mm bez těsnicího profilu</t>
  </si>
  <si>
    <t>228077636</t>
  </si>
  <si>
    <t>Utěsnění dilatačních spár zálivkou za studena v cementobetonovém nebo živičném krytu včetně adhezního nátěru bez těsnicího profilu pod zálivkou, pro komůrky šířky 20 mm, hloubky 40 mm</t>
  </si>
  <si>
    <t xml:space="preserve">"okolo odvodňovačů"   0,5*3*6</t>
  </si>
  <si>
    <t xml:space="preserve">"podél dilatací"  12,15*2*2</t>
  </si>
  <si>
    <t>120</t>
  </si>
  <si>
    <t>919735112</t>
  </si>
  <si>
    <t>Řezání stávajícího živičného krytu hl do 100 mm</t>
  </si>
  <si>
    <t>224248653</t>
  </si>
  <si>
    <t>Řezání stávajícího živičného krytu nebo podkladu hloubky přes 50 do 100 mm</t>
  </si>
  <si>
    <t xml:space="preserve">"napojení"  7,5+7,8</t>
  </si>
  <si>
    <t>121</t>
  </si>
  <si>
    <t>919735122</t>
  </si>
  <si>
    <t>Řezání stávajícího betonového krytu hl do 100 mm</t>
  </si>
  <si>
    <t>29763345</t>
  </si>
  <si>
    <t>Řezání stávajícího betonového krytu nebo podkladu hloubky přes 50 do 100 mm</t>
  </si>
  <si>
    <t>pro odbourání záv.zídky a křídel - viditelné plochy</t>
  </si>
  <si>
    <t>(11,55+1,6*2)*2</t>
  </si>
  <si>
    <t>122</t>
  </si>
  <si>
    <t>93151000R</t>
  </si>
  <si>
    <t>MOSTNÍ ZÁVĚRY POVRCHOVÉ POSUN DO 60MM</t>
  </si>
  <si>
    <t>-461605704</t>
  </si>
  <si>
    <t xml:space="preserve"> osazení a dodání komplet. dil. zařízení vč. všech přepravních a montážních úprav a zařízení, vč.výrobní dokumentace podle přísl. technolog. předpisu</t>
  </si>
  <si>
    <t xml:space="preserve">"půdorysná délka"  </t>
  </si>
  <si>
    <t xml:space="preserve">"opěra 4"  12,184</t>
  </si>
  <si>
    <t>123</t>
  </si>
  <si>
    <t>93152000R</t>
  </si>
  <si>
    <t>MOSTNÍ ZÁVĚRY POVRCHOVÉ POSUN DO 100MM</t>
  </si>
  <si>
    <t>532585773</t>
  </si>
  <si>
    <t xml:space="preserve">"opěra 1"  12,184</t>
  </si>
  <si>
    <t>124</t>
  </si>
  <si>
    <t>931942111</t>
  </si>
  <si>
    <t>Odstranění dilatačního zařízení š 60 mm</t>
  </si>
  <si>
    <t>-491082223</t>
  </si>
  <si>
    <t>Odstranění dilatačního zařízení šířky dilatace do 60 mm</t>
  </si>
  <si>
    <t xml:space="preserve">"op.4"  11,9</t>
  </si>
  <si>
    <t>125</t>
  </si>
  <si>
    <t>931942112</t>
  </si>
  <si>
    <t>Odstranění dilatačního zařízení š 160 mm</t>
  </si>
  <si>
    <t>-1347475214</t>
  </si>
  <si>
    <t>Odstranění dilatačního zařízení šířky dilatace přes 60 do 160 mm</t>
  </si>
  <si>
    <t xml:space="preserve">"op.1"  11,9</t>
  </si>
  <si>
    <t>126</t>
  </si>
  <si>
    <t>935112211</t>
  </si>
  <si>
    <t>Osazení příkopového žlabu do betonu tl 100 mm z betonových tvárnic š 800 mm</t>
  </si>
  <si>
    <t>-1251145022</t>
  </si>
  <si>
    <t>Osazení betonového příkopového žlabu s vyplněním a zatřením spár cementovou maltou s ložem tl. 100 mm z betonu prostého z betonových příkopových tvárnic šířky přes 500 do 800 mm</t>
  </si>
  <si>
    <t>127</t>
  </si>
  <si>
    <t>59227029</t>
  </si>
  <si>
    <t>žlabovka příkopová betonová 500x680x60mm</t>
  </si>
  <si>
    <t>-1213044793</t>
  </si>
  <si>
    <t>128</t>
  </si>
  <si>
    <t>93653200R</t>
  </si>
  <si>
    <t>MOSTNÍ ODVODŇOVACÍ SOUPRAVA 300/500</t>
  </si>
  <si>
    <t>1024274226</t>
  </si>
  <si>
    <t>MOSTNÍ ODVODŇOVACÍ SOUPRAVA 300/500
- úprava odvod. soupravy na styku s ostatními konstrukcemi a zařízeními (u obrubníku, podél vozovek, napojení izolací a pod.)
- ochrana odvodňovací soupravy do doby provedení definitivního stavu, veškeré provizorní úpravy a opatření
- konečné úpravy odvodňovací soupravy jako povrchové povlaky, zálivky, které nejsou součástí jiných konstr., vyčištění, tmelení, těsnění, výplň spar a pod.
- úprava, očištění a ošetření prostoru kolem odvodňovací soupravy
- opatření odvodňovače znakem výrobce a typovým číslem
- provedení odborné prohlídky, je-li požadována</t>
  </si>
  <si>
    <t>montáž a dodání kompletní odvodňovací soupravy, včetně všech montážních a přepravních úprav a zařízení - kompl.provedení</t>
  </si>
  <si>
    <t>3*2</t>
  </si>
  <si>
    <t>129</t>
  </si>
  <si>
    <t>93654100R</t>
  </si>
  <si>
    <t>MOSTNÍ ODVODŇOVACÍ TRUBKA (POVRCHŮ IZOLACE) Z NEREZ OCELI</t>
  </si>
  <si>
    <t>125847129</t>
  </si>
  <si>
    <t>MOSTNÍ ODVODŇOVACÍ TRUBKA (POVRCHŮ IZOLACE) Z NEREZ OCELI
 výrobní dokumentaci (včetně technologického předpisu)
- dodání kompletní odvodňovací soupravy z předepsaného materiálu, včetně všech montážních a přepravních úprav a zařízení
- dodání spojovacího, kotevního a těsnícího materiálu
- úprava a příprava úložného prostoru, včetně kotevních prvků, jejich očištění a ošetření
- zřízení kompletní odvodňovací soupravy, dle příslušného technologického předpisu, včetně všech výškových a směrových úprav
- zřízení odvodňovací soupravy po etapách, včetně pracovních spar a spojů
- prodloužení odpadní trouby pod spodní líc nosné konstr. nebo zaústěním odvodňovače do dalšího odvodňovacího zařízení
- úprava odvod. soupravy na styku s ostatními konstrukcemi a zařízeními (u obrubníku, podél vozovek, napojení izolací a pod.)
- ochrana odvodňovací soupravy do doby provedení definitivního stavu, veškeré provizorní úpravy a opatření
- konečné úpravy odvodňovací soupravy jako povrchové povlaky, zálivky, které nejsou součástí jiných konstr., vyčištění, tmelení, těsnění, výplň spar a pod.
- úprava, očištění a ošetření prostoru kolem odvodňovací soupravy
- opatření odvodňovače znakem výrobce a typovým číslem
- provedení odborné prohlídky, je-li požadována</t>
  </si>
  <si>
    <t>montáž a dodání kompletní odvodňovací soupravy z předepsaného materiálu, včetně všech montážních a přepravních úprav a zařízení - kompl.provedení</t>
  </si>
  <si>
    <t>6*2</t>
  </si>
  <si>
    <t>130</t>
  </si>
  <si>
    <t>936942211</t>
  </si>
  <si>
    <t>Zhotovení tabulky s letopočtem opravy mostu vložením šablony do bednění</t>
  </si>
  <si>
    <t>-691100585</t>
  </si>
  <si>
    <t>Zhotovení tabulky s letopočtem opravy nebo větší údržby vložením šablony do bednění</t>
  </si>
  <si>
    <t>131</t>
  </si>
  <si>
    <t>938532111</t>
  </si>
  <si>
    <t>Broušení nerovností mostovky do 2 mm</t>
  </si>
  <si>
    <t>2133152550</t>
  </si>
  <si>
    <t>Broušení betonových ploch nerovností mostovky do 2 mm</t>
  </si>
  <si>
    <t>celý povrch NK pod izolaci</t>
  </si>
  <si>
    <t>132</t>
  </si>
  <si>
    <t>941111121</t>
  </si>
  <si>
    <t>Montáž lešení řadového trubkového lehkého s podlahami zatížení do 200 kg/m2 š do 1,2 m v do 10 m</t>
  </si>
  <si>
    <t>223366533</t>
  </si>
  <si>
    <t>Montáž lešení řadového trubkového lehkého pracovního s podlahami s provozním zatížením tř. 3 do 200 kg/m2 šířky tř. W09 přes 0,9 do 1,2 m, výšky do 10 m</t>
  </si>
  <si>
    <t>okolo pilířů pro sanaci</t>
  </si>
  <si>
    <t>(5,5+1,0)*2*5,0*2*2</t>
  </si>
  <si>
    <t>133</t>
  </si>
  <si>
    <t>941111221</t>
  </si>
  <si>
    <t>Příplatek k lešení řadovému trubkovému lehkému s podlahami š 1,2 m v 10 m za první a ZKD den použití</t>
  </si>
  <si>
    <t>948266041</t>
  </si>
  <si>
    <t>Montáž lešení řadového trubkového lehkého pracovního s podlahami s provozním zatížením tř. 3 do 200 kg/m2 Příplatek za první a každý další den použití lešení k ceně -1121</t>
  </si>
  <si>
    <t>použití 1 měsíc</t>
  </si>
  <si>
    <t>260,0*30</t>
  </si>
  <si>
    <t>134</t>
  </si>
  <si>
    <t>941111821</t>
  </si>
  <si>
    <t>Demontáž lešení řadového trubkového lehkého s podlahami zatížení do 200 kg/m2 š do 1,2 m v do 10 m</t>
  </si>
  <si>
    <t>-1334164165</t>
  </si>
  <si>
    <t>Demontáž lešení řadového trubkového lehkého pracovního s podlahami s provozním zatížením tř. 3 do 200 kg/m2 šířky tř. W09 přes 0,9 do 1,2 m, výšky do 10 m</t>
  </si>
  <si>
    <t>135</t>
  </si>
  <si>
    <t>943111111</t>
  </si>
  <si>
    <t>Montáž lešení prostorového trubkového lehkého bez podlah zatížení do 200 kg/m2 v do 10 m</t>
  </si>
  <si>
    <t>-1016737152</t>
  </si>
  <si>
    <t>Montáž lešení prostorového trubkového lehkého pracovního bez podlah s provozním zatížením tř. 3 do 200 kg/m2, výšky do 10 m</t>
  </si>
  <si>
    <t xml:space="preserve">"krajní pole - pro sanaci desky NK"  (1,0+5,5)*0,5*12,0*14,0*2</t>
  </si>
  <si>
    <t>136</t>
  </si>
  <si>
    <t>943111211</t>
  </si>
  <si>
    <t>Příplatek k lešení prostorovému trubkovému lehkému bez podlah v do 10 m za první a ZKD den použití</t>
  </si>
  <si>
    <t>427426958</t>
  </si>
  <si>
    <t>Montáž lešení prostorového trubkového lehkého pracovního bez podlah Příplatek za první a každý další den použití lešení k ceně -1111</t>
  </si>
  <si>
    <t xml:space="preserve">"1 měsíc"  1092*30</t>
  </si>
  <si>
    <t>137</t>
  </si>
  <si>
    <t>943111811</t>
  </si>
  <si>
    <t>Demontáž lešení prostorového trubkového lehkého bez podlah zatížení do 200 kg/m2 v do 10 m</t>
  </si>
  <si>
    <t>118200373</t>
  </si>
  <si>
    <t>Demontáž lešení prostorového trubkového lehkého pracovního bez podlah s provozním zatížením tř. 3 do 200 kg/m2, výšky do 10 m</t>
  </si>
  <si>
    <t>138</t>
  </si>
  <si>
    <t>944611111</t>
  </si>
  <si>
    <t>Montáž ochranné plachty z textilie z umělých vláken</t>
  </si>
  <si>
    <t>1111020704</t>
  </si>
  <si>
    <t>Montáž ochranné plachty zavěšené na konstrukci lešení z textilie z umělých vláken</t>
  </si>
  <si>
    <t xml:space="preserve">"celý most dole i z boků"  12,0*(60,0+2,0*2)</t>
  </si>
  <si>
    <t>139</t>
  </si>
  <si>
    <t>944611211</t>
  </si>
  <si>
    <t>Příplatek k ochranné plachtě za první a ZKD den použití</t>
  </si>
  <si>
    <t>964203381</t>
  </si>
  <si>
    <t>Montáž ochranné plachty Příplatek za první a každý další den použití plachty k ceně -1111</t>
  </si>
  <si>
    <t xml:space="preserve">"3 měsíce"  768,0*30*3</t>
  </si>
  <si>
    <t>140</t>
  </si>
  <si>
    <t>944611811</t>
  </si>
  <si>
    <t>Demontáž ochranné plachty z textilie z umělých vláken</t>
  </si>
  <si>
    <t>1013134791</t>
  </si>
  <si>
    <t>Demontáž ochranné plachty zavěšené na konstrukci lešení z textilie z umělých vláken</t>
  </si>
  <si>
    <t>141</t>
  </si>
  <si>
    <t>945211122</t>
  </si>
  <si>
    <t>Montáž pojízdné pracovní lávky mostu zavěšené pod mostem</t>
  </si>
  <si>
    <t>-642098623</t>
  </si>
  <si>
    <t>Pojízdná pracovní lávka mostu montáž lávky zavěšené pod mostem</t>
  </si>
  <si>
    <t xml:space="preserve">"střední pole"  1</t>
  </si>
  <si>
    <t>142</t>
  </si>
  <si>
    <t>945211132</t>
  </si>
  <si>
    <t>Přesun pojízdné pracovní lávky mostu zavěšené pod mostem</t>
  </si>
  <si>
    <t>-74034568</t>
  </si>
  <si>
    <t>Pojízdná pracovní lávka mostu přesun lávky zavěšené pod mostem</t>
  </si>
  <si>
    <t>33,0/3,0-1</t>
  </si>
  <si>
    <t>143</t>
  </si>
  <si>
    <t>945211222</t>
  </si>
  <si>
    <t>Demontáž pojízdné pracovní lávky zavěšené pod mostem</t>
  </si>
  <si>
    <t>-1512300630</t>
  </si>
  <si>
    <t>Pojízdná pracovní lávka mostu demontáž lávky zavěšené pod mostem</t>
  </si>
  <si>
    <t>144</t>
  </si>
  <si>
    <t>945211292</t>
  </si>
  <si>
    <t>Měsíční nájem pojízdná pracovní lávka mostu zavěšená pod mostem</t>
  </si>
  <si>
    <t>1231137396</t>
  </si>
  <si>
    <t>Pojízdná pracovní lávka mostu měsíční nájemné lávky zavěšené pod mostem</t>
  </si>
  <si>
    <t xml:space="preserve">"3 měsíce"  3</t>
  </si>
  <si>
    <t>145</t>
  </si>
  <si>
    <t>946231111</t>
  </si>
  <si>
    <t>Montáž zavěšeného lešení pod bednění mostních říms s vyložením do 0,9 m</t>
  </si>
  <si>
    <t>1779776732</t>
  </si>
  <si>
    <t>Zavěšené lešení pod bednění mostních říms pracovní a podpěrné s vyložením do 0,90 m montáž</t>
  </si>
  <si>
    <t>67,7*2</t>
  </si>
  <si>
    <t>146</t>
  </si>
  <si>
    <t>946231121</t>
  </si>
  <si>
    <t>Demontáž zavěšeného lešení podpěrného pod bednění mostní římsy</t>
  </si>
  <si>
    <t>-1742874710</t>
  </si>
  <si>
    <t>Zavěšené lešení pod bednění mostních říms pracovní a podpěrné s vyložením do 0,90 m demontáž</t>
  </si>
  <si>
    <t>147</t>
  </si>
  <si>
    <t>949211111</t>
  </si>
  <si>
    <t>Montáž lešeňové podlahy s příčníky pro trubková lešení v do 10 m</t>
  </si>
  <si>
    <t>1885783669</t>
  </si>
  <si>
    <t>Montáž lešeňové podlahy pro trubková lešení z fošen, prken nebo dřevěných sbíjených lešeňových dílců s příčníky nebo podélníky, ve výšce do 10 m</t>
  </si>
  <si>
    <t xml:space="preserve">"krajní pole"  14,0*12,0*2</t>
  </si>
  <si>
    <t>148</t>
  </si>
  <si>
    <t>949211211</t>
  </si>
  <si>
    <t>Příplatek k lešeňové podlaze s příčníky pro trubková lešení za první a ZKD den použití</t>
  </si>
  <si>
    <t>263934970</t>
  </si>
  <si>
    <t>Montáž lešeňové podlahy pro trubková lešení Příplatek za první a každý další den použití lešení k ceně -1111 nebo -1112</t>
  </si>
  <si>
    <t xml:space="preserve">"2 měsíce"  336,0*2*30</t>
  </si>
  <si>
    <t>149</t>
  </si>
  <si>
    <t>949211811</t>
  </si>
  <si>
    <t>Demontáž lešeňové podlahy s příčníky pro trubková lešení v do 10 m</t>
  </si>
  <si>
    <t>-530460754</t>
  </si>
  <si>
    <t>Demontáž lešeňové podlahy pro trubková lešení z fošen, prken nebo dřevěných sbíjených lešeňových dílců s příčníky nebo podélníky, ve výšce do 10 m</t>
  </si>
  <si>
    <t>150</t>
  </si>
  <si>
    <t>9493000R</t>
  </si>
  <si>
    <t>Podepření opt. kabelu správce TELCO po dobu opravy vč.provizorní půlené chráničky</t>
  </si>
  <si>
    <t>-902462157</t>
  </si>
  <si>
    <t>Podepření optického kabelu správce TELCO po dobu opravy</t>
  </si>
  <si>
    <t>(67,7+(2,5+0,5)*2)*1</t>
  </si>
  <si>
    <t>151</t>
  </si>
  <si>
    <t>961041211</t>
  </si>
  <si>
    <t>Bourání mostních základů z betonu prostého</t>
  </si>
  <si>
    <t>-342877040</t>
  </si>
  <si>
    <t>Bourání mostních konstrukcí základů z prostého betonu</t>
  </si>
  <si>
    <t>podkladní beton přech.desek</t>
  </si>
  <si>
    <t>3,8*10,2*0,2*2</t>
  </si>
  <si>
    <t>152</t>
  </si>
  <si>
    <t>961051111</t>
  </si>
  <si>
    <t>Bourání mostních základů z ŽB</t>
  </si>
  <si>
    <t>497527221</t>
  </si>
  <si>
    <t>Bourání mostních konstrukcí základů ze železového betonu</t>
  </si>
  <si>
    <t>svahy pod mostem - stříkaný vyztužený beton</t>
  </si>
  <si>
    <t>15,0*13,4*0,1*2</t>
  </si>
  <si>
    <t>153</t>
  </si>
  <si>
    <t>962051111</t>
  </si>
  <si>
    <t>Bourání mostních zdí a pilířů z ŽB</t>
  </si>
  <si>
    <t>302407234</t>
  </si>
  <si>
    <t>Bourání mostních konstrukcí zdiva a pilířů ze železového betonu</t>
  </si>
  <si>
    <t>závěrná zídka opěr vč.kapsy dilatace</t>
  </si>
  <si>
    <t>0,4*11,55*1,9*2+0,45*0,35*11,55*2</t>
  </si>
  <si>
    <t xml:space="preserve">křídla </t>
  </si>
  <si>
    <t>4,0"m2"*0,5*4</t>
  </si>
  <si>
    <t>154</t>
  </si>
  <si>
    <t>963015161</t>
  </si>
  <si>
    <t>Demontáž prefabrikovaných krycích desek kanálů, šachet nebo žump do hmotnosti 2 t</t>
  </si>
  <si>
    <t>2136243167</t>
  </si>
  <si>
    <t>Demontáž prefabrikovaných krycích desek kanálů, šachet nebo žump hmotnosti do 2,0 t</t>
  </si>
  <si>
    <t>prefabrikované přechodové desky š.1,0m, dl.4,0, tl.150 mm</t>
  </si>
  <si>
    <t>10*2</t>
  </si>
  <si>
    <t>155</t>
  </si>
  <si>
    <t>963041211</t>
  </si>
  <si>
    <t>Bourání mostní nosné konstrukce z betonu prostého</t>
  </si>
  <si>
    <t>1083781273</t>
  </si>
  <si>
    <t>Bourání mostních konstrukcí nosných konstrukcí z prostého betonu</t>
  </si>
  <si>
    <t>výplň říms (mezi obrubníky a prefabrikáty vč.chrániček)</t>
  </si>
  <si>
    <t>0,875*0,23*66,0*2</t>
  </si>
  <si>
    <t>156</t>
  </si>
  <si>
    <t>966005311</t>
  </si>
  <si>
    <t>Rozebrání a odstranění silničního svodidla s jednou pásnicí</t>
  </si>
  <si>
    <t>722114513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</si>
  <si>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</si>
  <si>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13,0*2</t>
  </si>
  <si>
    <t>157</t>
  </si>
  <si>
    <t>966008212</t>
  </si>
  <si>
    <t>Bourání odvodňovacího žlabu z betonových příkopových tvárnic š do 800 mm</t>
  </si>
  <si>
    <t>2114435866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</si>
  <si>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</si>
  <si>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 xml:space="preserve">"skluzy"  13,0+5,0+10,5+15,5*2</t>
  </si>
  <si>
    <t xml:space="preserve">"žlab podél dálnice u P3"  15,0*1</t>
  </si>
  <si>
    <t>158</t>
  </si>
  <si>
    <t>966015121</t>
  </si>
  <si>
    <t>Vybourání částí říms z ŽB prefabrikovaných desek</t>
  </si>
  <si>
    <t>-1771844105</t>
  </si>
  <si>
    <t>Vybourání částí říms z tvárnic nebo desek ze železobetonových prefabrikovaných desek jakéhokoliv vyložení</t>
  </si>
  <si>
    <t>prefabrikovaná římsa SSŽ - dl.2,0m</t>
  </si>
  <si>
    <t>159</t>
  </si>
  <si>
    <t>966075141</t>
  </si>
  <si>
    <t>Odstranění kovového zábradlí vcelku</t>
  </si>
  <si>
    <t>1408965234</t>
  </si>
  <si>
    <t>Odstranění různých konstrukcí na mostech kovového zábradlí vcelku</t>
  </si>
  <si>
    <t>ocelové zábradlí se svislou výplní</t>
  </si>
  <si>
    <t>64,4+64,4</t>
  </si>
  <si>
    <t>160</t>
  </si>
  <si>
    <t>976092321</t>
  </si>
  <si>
    <t>Vybourání odvodňovačů s odpadním potrubím rigolových</t>
  </si>
  <si>
    <t>-1303463754</t>
  </si>
  <si>
    <t>Vybourání drobných zařízení odvodňovačů, na kamenných a betonových mostech, s prozatímním zakrytím otvorů po nich s odpadním potrubím rigolových</t>
  </si>
  <si>
    <t>3+3</t>
  </si>
  <si>
    <t>161</t>
  </si>
  <si>
    <t>977151116</t>
  </si>
  <si>
    <t>Jádrové vrty diamantovými korunkami do D 80 mm do stavebních materiálů</t>
  </si>
  <si>
    <t>1801343631</t>
  </si>
  <si>
    <t>Jádrové vrty diamantovými korunkami do stavebních materiálů (železobetonu, betonu, cihel, obkladů, dlažeb, kamene) průměru přes 70 do 80 mm</t>
  </si>
  <si>
    <t>pro nové odvodňovací trubičky</t>
  </si>
  <si>
    <t>0,24*12</t>
  </si>
  <si>
    <t>162</t>
  </si>
  <si>
    <t>977151125</t>
  </si>
  <si>
    <t>Jádrové vrty diamantovými korunkami do D 200 mm do stavebních materiálů</t>
  </si>
  <si>
    <t>1614644052</t>
  </si>
  <si>
    <t>Jádrové vrty diamantovými korunkami do stavebních materiálů (železobetonu, betonu, cihel, obkladů, dlažeb, kamene) průměru přes 180 do 200 mm</t>
  </si>
  <si>
    <t>pro vyvedení drenáže skrz stávající křídla</t>
  </si>
  <si>
    <t>0,5*2*2</t>
  </si>
  <si>
    <t>163</t>
  </si>
  <si>
    <t>977211113</t>
  </si>
  <si>
    <t>Řezání stěnovou pilou ŽB kcí s výztuží průměru do 16 mm hl do 420 mm</t>
  </si>
  <si>
    <t>-791720939</t>
  </si>
  <si>
    <t>Řezání konstrukcí stěnovou pilou železobetonových průměru řezané výztuže do 16 mm hloubka řezu přes 350 do 420 mm</t>
  </si>
  <si>
    <t xml:space="preserve">odžíznutí stávajících záv.zídek </t>
  </si>
  <si>
    <t>11,55*2</t>
  </si>
  <si>
    <t>164</t>
  </si>
  <si>
    <t>977211114</t>
  </si>
  <si>
    <t>Řezání stěnovou pilou ŽB kcí s výztuží průměru do 16 mm hl do 520 mm</t>
  </si>
  <si>
    <t>-1515713609</t>
  </si>
  <si>
    <t>Řezání konstrukcí stěnovou pilou železobetonových průměru řezané výztuže do 16 mm hloubka řezu přes 420 do 520 mm</t>
  </si>
  <si>
    <t>odžíznutí stávajících křídel</t>
  </si>
  <si>
    <t>1,2*4</t>
  </si>
  <si>
    <t>165</t>
  </si>
  <si>
    <t>97817000R</t>
  </si>
  <si>
    <t>ODSTRANĚNÍ MOSTNÍ IZOLACE</t>
  </si>
  <si>
    <t>-253699693</t>
  </si>
  <si>
    <t>ODSTRANĚNÍ MOSTNÍ IZOLACE
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</si>
  <si>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vč.odvozu a uložení na skládku</t>
  </si>
  <si>
    <t>11,0*(60,0+0,4*2+1,5*2+4,0*2)</t>
  </si>
  <si>
    <t>166</t>
  </si>
  <si>
    <t>985112113</t>
  </si>
  <si>
    <t>Odsekání degradovaného betonu stěn tl do 50 mm</t>
  </si>
  <si>
    <t>1174778777</t>
  </si>
  <si>
    <t>Odsekání degradovaného betonu stěn, tloušťky přes 30 do 50 mm</t>
  </si>
  <si>
    <t>opěry - 20% plochy</t>
  </si>
  <si>
    <t>32,7*0,2</t>
  </si>
  <si>
    <t>pilíře - 20% plochy</t>
  </si>
  <si>
    <t>258,5*0,2</t>
  </si>
  <si>
    <t>167</t>
  </si>
  <si>
    <t>985112123</t>
  </si>
  <si>
    <t>Odsekání degradovaného betonu líce kleneb a podhledů tl do 50 mm</t>
  </si>
  <si>
    <t>430519312</t>
  </si>
  <si>
    <t>Odsekání degradovaného betonu líce kleneb a podhledů, tloušťky přes 30 do 50 mm</t>
  </si>
  <si>
    <t xml:space="preserve">"okolo odvodňovačů zdola tl.40 mm"  6*4,0"m2"</t>
  </si>
  <si>
    <t>168</t>
  </si>
  <si>
    <t>985112133</t>
  </si>
  <si>
    <t>Odsekání degradovaného betonu rubu kleneb a podlah tl do 50 mm</t>
  </si>
  <si>
    <t>-553545056</t>
  </si>
  <si>
    <t>Odsekání degradovaného betonu rubu kleneb a podlah, tloušťky přes 30 do 50 mm</t>
  </si>
  <si>
    <t xml:space="preserve">"okolo odvodňovačů shora tl.40 mm"  6*4,0"m2"</t>
  </si>
  <si>
    <t>169</t>
  </si>
  <si>
    <t>985112193</t>
  </si>
  <si>
    <t>Příplatek k odsekání degradovaného betonu za plochu do 10 m2 jednotlivě</t>
  </si>
  <si>
    <t>1511522478</t>
  </si>
  <si>
    <t>Odsekání degradovaného betonu Příplatek k cenám za plochu do 10 m2 jednotlivě</t>
  </si>
  <si>
    <t>6*4,0"m2"*2</t>
  </si>
  <si>
    <t>170</t>
  </si>
  <si>
    <t>985121122</t>
  </si>
  <si>
    <t>Tryskání degradovaného betonu stěn a rubu kleneb vodou pod tlakem do 1250 barů</t>
  </si>
  <si>
    <t>107696908</t>
  </si>
  <si>
    <t>Tryskání degradovaného betonu stěn, rubu kleneb a podlah vodou pod tlakem přes 300 do 1 250 barů</t>
  </si>
  <si>
    <t>odbouraný povrch úl.prahů a křídel</t>
  </si>
  <si>
    <t>(0,6*11,5+0,5*1,5*2)*4</t>
  </si>
  <si>
    <t>171</t>
  </si>
  <si>
    <t>985121123</t>
  </si>
  <si>
    <t>Tryskání degradovaného betonu stěn a rubu kleneb vodou pod tlakem do 2500 barů</t>
  </si>
  <si>
    <t>-930226279</t>
  </si>
  <si>
    <t>Tryskání degradovaného betonu stěn, rubu kleneb a podlah vodou pod tlakem přes 1 250 do 2 500 barů</t>
  </si>
  <si>
    <t>cca 1500 barů</t>
  </si>
  <si>
    <t xml:space="preserve">horní povrch NK </t>
  </si>
  <si>
    <t>opěry</t>
  </si>
  <si>
    <t>(1,0*(11,55+1,9*2)+1,0*1,0*0,5*2)*2</t>
  </si>
  <si>
    <t>pilíře</t>
  </si>
  <si>
    <t>(4,5+1,0)*2*(6,0+5,75)*2</t>
  </si>
  <si>
    <t>172</t>
  </si>
  <si>
    <t>985121223</t>
  </si>
  <si>
    <t>Tryskání degradovaného betonu líce kleneb vodou pod tlakem do 2500 barů</t>
  </si>
  <si>
    <t>-308678134</t>
  </si>
  <si>
    <t>Tryskání degradovaného betonu líce kleneb a podhledů vodou pod tlakem přes 1 250 do 2 500 barů</t>
  </si>
  <si>
    <t>cca 1500 barů - spodní povrch NK</t>
  </si>
  <si>
    <t>(11,4-0,4*4)*60,0</t>
  </si>
  <si>
    <t>173</t>
  </si>
  <si>
    <t>985131111</t>
  </si>
  <si>
    <t>Očištění ploch stěn, rubu kleneb a podlah tlakovou vodou</t>
  </si>
  <si>
    <t>413898153</t>
  </si>
  <si>
    <t>omytí tlak.vodou cca 150 barů</t>
  </si>
  <si>
    <t>174</t>
  </si>
  <si>
    <t>985132111</t>
  </si>
  <si>
    <t>Očištění ploch líce kleneb a podhledů tlakovou vodou</t>
  </si>
  <si>
    <t>1572833276</t>
  </si>
  <si>
    <t>spodní povrch NK</t>
  </si>
  <si>
    <t>175</t>
  </si>
  <si>
    <t>985311111</t>
  </si>
  <si>
    <t>Reprofilace stěn cementovými sanačními maltami tl 10 mm</t>
  </si>
  <si>
    <t>1188956024</t>
  </si>
  <si>
    <t>Reprofilace betonu sanačními maltami na cementové bázi ručně stěn, tloušťky do 10 mm</t>
  </si>
  <si>
    <t>opěry - 5% tryskané plochy</t>
  </si>
  <si>
    <t>32,7*0,05</t>
  </si>
  <si>
    <t>pilíře - 10% plochy</t>
  </si>
  <si>
    <t>258,5*0,1</t>
  </si>
  <si>
    <t>176</t>
  </si>
  <si>
    <t>985311112</t>
  </si>
  <si>
    <t>Reprofilace stěn cementovými sanačními maltami tl 20 mm</t>
  </si>
  <si>
    <t>-1193755970</t>
  </si>
  <si>
    <t>Reprofilace betonu sanačními maltami na cementové bázi ručně stěn, tloušťky přes 10 do 20 mm</t>
  </si>
  <si>
    <t>opěry - 3% tryskané plochy</t>
  </si>
  <si>
    <t>32,7*0,03</t>
  </si>
  <si>
    <t>pilíře - 5% plochy</t>
  </si>
  <si>
    <t>258,5*0,05</t>
  </si>
  <si>
    <t>177</t>
  </si>
  <si>
    <t>985311114</t>
  </si>
  <si>
    <t>Reprofilace stěn cementovými sanačními maltami tl 40 mm</t>
  </si>
  <si>
    <t>894952064</t>
  </si>
  <si>
    <t>Reprofilace betonu sanačními maltami na cementové bázi ručně stěn, tloušťky přes 30 do 40 mm</t>
  </si>
  <si>
    <t>opěry - 2% tryskané plochy</t>
  </si>
  <si>
    <t>32,7*0,02</t>
  </si>
  <si>
    <t>178</t>
  </si>
  <si>
    <t>985311116</t>
  </si>
  <si>
    <t>Reprofilace stěn cementovými sanačními maltami tl 60 mm</t>
  </si>
  <si>
    <t>-608143251</t>
  </si>
  <si>
    <t>Reprofilace betonu sanačními maltami na cementové bázi ručně stěn, tloušťky přes 50 do 60 mm</t>
  </si>
  <si>
    <t>opěry - 10% tryskané plochy</t>
  </si>
  <si>
    <t>32,7*0,1</t>
  </si>
  <si>
    <t>pilíře - 15% plochy</t>
  </si>
  <si>
    <t>258,5*0,15</t>
  </si>
  <si>
    <t>179</t>
  </si>
  <si>
    <t>985311118</t>
  </si>
  <si>
    <t>Reprofilace stěn cementovými sanačními maltami tl 80 mm</t>
  </si>
  <si>
    <t>2109608757</t>
  </si>
  <si>
    <t>Reprofilace betonu sanačními maltami na cementové bázi ručně stěn, tloušťky přes 70 do 80 mm</t>
  </si>
  <si>
    <t>180</t>
  </si>
  <si>
    <t>985311211</t>
  </si>
  <si>
    <t>Reprofilace líce kleneb a podhledů cementovými sanačními maltami tl 10 mm</t>
  </si>
  <si>
    <t>1202592004</t>
  </si>
  <si>
    <t>Reprofilace betonu sanačními maltami na cementové bázi ručně líce kleneb a podhledů, tloušťky do 10 mm</t>
  </si>
  <si>
    <t>spodní povrch NK - 5% plochy</t>
  </si>
  <si>
    <t>588,0*0,05</t>
  </si>
  <si>
    <t>181</t>
  </si>
  <si>
    <t>985311212</t>
  </si>
  <si>
    <t>Reprofilace líce kleneb a podhledů cementovými sanačními maltami tl 20 mm</t>
  </si>
  <si>
    <t>1244642921</t>
  </si>
  <si>
    <t>Reprofilace betonu sanačními maltami na cementové bázi ručně líce kleneb a podhledů, tloušťky přes 10 do 20 mm</t>
  </si>
  <si>
    <t>182</t>
  </si>
  <si>
    <t>985311214</t>
  </si>
  <si>
    <t>Reprofilace líce kleneb a podhledů cementovými sanačními maltami tl 40 mm</t>
  </si>
  <si>
    <t>409106671</t>
  </si>
  <si>
    <t>Reprofilace betonu sanačními maltami na cementové bázi ručně líce kleneb a podhledů, tloušťky přes 30 do 40 mm</t>
  </si>
  <si>
    <t>183</t>
  </si>
  <si>
    <t>985311216</t>
  </si>
  <si>
    <t>Reprofilace líce kleneb a podhledů cementovými sanačními maltami tl 60 mm</t>
  </si>
  <si>
    <t>1876051496</t>
  </si>
  <si>
    <t>Reprofilace betonu sanačními maltami na cementové bázi ručně líce kleneb a podhledů, tloušťky přes 50 do 60 mm</t>
  </si>
  <si>
    <t>184</t>
  </si>
  <si>
    <t>985311314</t>
  </si>
  <si>
    <t>Reprofilace rubu kleneb a podlah cementovými sanačními maltami tl 40 mm</t>
  </si>
  <si>
    <t>1101508942</t>
  </si>
  <si>
    <t>Reprofilace betonu sanačními maltami na cementové bázi ručně rubu kleneb a podlah, tloušťky přes 30 do 40 mm</t>
  </si>
  <si>
    <t xml:space="preserve">"horní povrch spřaž.desky - u odvodňovačů"  6*4,0"m2"</t>
  </si>
  <si>
    <t>185</t>
  </si>
  <si>
    <t>985312114</t>
  </si>
  <si>
    <t>Stěrka k vyrovnání betonových ploch stěn tl 5 mm</t>
  </si>
  <si>
    <t>1590847389</t>
  </si>
  <si>
    <t>Stěrka k vyrovnání ploch reprofilovaného betonu stěn, tloušťky do 5 mm</t>
  </si>
  <si>
    <t>186</t>
  </si>
  <si>
    <t>985312124</t>
  </si>
  <si>
    <t>Stěrka k vyrovnání betonových ploch líce kleneb a podhledů tl 5 mm</t>
  </si>
  <si>
    <t>-241847312</t>
  </si>
  <si>
    <t>Stěrka k vyrovnání ploch reprofilovaného betonu líce kleneb a podhledů, tloušťky do 5 mm</t>
  </si>
  <si>
    <t>187</t>
  </si>
  <si>
    <t>985321211</t>
  </si>
  <si>
    <t>Ochranný nátěr výztuže na epoxidové bázi stěn, líce kleneb a podhledů 1 vrstva tl 1 mm</t>
  </si>
  <si>
    <t>-407801453</t>
  </si>
  <si>
    <t>Ochranný nátěr betonářské výztuže 1 vrstva tloušťky 1 mm na epoxidové bázi stěn, líce kleneb a podhledů</t>
  </si>
  <si>
    <t>pilíře - 30% plochy</t>
  </si>
  <si>
    <t>258,5*0,3</t>
  </si>
  <si>
    <t>188</t>
  </si>
  <si>
    <t>985321212</t>
  </si>
  <si>
    <t>Ochranný nátěr výztuže na epoxidové bázi rubu kleneb a podlah 1 vrstva tl 1 mm</t>
  </si>
  <si>
    <t>1555549391</t>
  </si>
  <si>
    <t>Ochranný nátěr betonářské výztuže 1 vrstva tloušťky 1 mm na epoxidové bázi rubu kleneb</t>
  </si>
  <si>
    <t xml:space="preserve">"horní a spodní povrch spřaž.desky - u odvodňovačů"  6*4,0"m2"*2</t>
  </si>
  <si>
    <t>189</t>
  </si>
  <si>
    <t>985323111</t>
  </si>
  <si>
    <t>Spojovací můstek reprofilovaného betonu na cementové bázi tl 1 mm</t>
  </si>
  <si>
    <t>-1844739731</t>
  </si>
  <si>
    <t>Spojovací můstek reprofilovaného betonu na cementové bázi, tloušťky 1 mm</t>
  </si>
  <si>
    <t xml:space="preserve">"viz plochy tryskání"  975,2+558,0+33,6</t>
  </si>
  <si>
    <t>190</t>
  </si>
  <si>
    <t>985331111</t>
  </si>
  <si>
    <t>Dodatečné vlepování betonářské výztuže D 8 mm do cementové aktivované malty včetně vyvrtání otvoru</t>
  </si>
  <si>
    <t>-2125632594</t>
  </si>
  <si>
    <t>Dodatečné vlepování betonářské výztuže včetně vyvrtání a vyčištění otvoru cementovou aktivovanou maltou průměr výztuže 8 mm</t>
  </si>
  <si>
    <t>spřažení spádové desky k NK - v rastru 600x600</t>
  </si>
  <si>
    <t>11,4*60,0/(0,6*0,6)*0,15</t>
  </si>
  <si>
    <t>191</t>
  </si>
  <si>
    <t>13021011</t>
  </si>
  <si>
    <t>tyč ocelová žebírková jakost BSt 500S výztuž do betonu D 8mm</t>
  </si>
  <si>
    <t>-2133524524</t>
  </si>
  <si>
    <t>11,4*60,0/(0,6*0,6)*0,4*0,395*0,001</t>
  </si>
  <si>
    <t>192</t>
  </si>
  <si>
    <t>985331115</t>
  </si>
  <si>
    <t>Dodatečné vlepování betonářské výztuže D 16 mm do cementové aktivované malty včetně vyvrtání otvoru</t>
  </si>
  <si>
    <t>741411085</t>
  </si>
  <si>
    <t>Dodatečné vlepování betonářské výztuže včetně vyvrtání a vyčištění otvoru cementovou aktivovanou maltou průměr výztuže 16 mm</t>
  </si>
  <si>
    <t xml:space="preserve">dodání výztuže je v odhadu  výztuže záv.zdí a křídel</t>
  </si>
  <si>
    <t>"spřažení záv.zdí" (11,5+1,5*2)/0,5*2*0,25</t>
  </si>
  <si>
    <t>193</t>
  </si>
  <si>
    <t>985422123</t>
  </si>
  <si>
    <t>Injektáž trhlin š do 1 mm v ŽB kcích tl do 300 mm epoxidem včetně vrtů</t>
  </si>
  <si>
    <t>34557856</t>
  </si>
  <si>
    <t>Injektáž trhlin v betonových nebo železobetonových konstrukcích nízkotlaká do 0,6 MP s injektážními jehlami vloženými do vrtů včetně jejich vyvrtání epoxidovou injektážní hmotou šířka trhlin přes 0,5 do 1 mm tloušťka konstrukce přes 200 do 300 mm</t>
  </si>
  <si>
    <t xml:space="preserve">"odhad"  100,0</t>
  </si>
  <si>
    <t>997</t>
  </si>
  <si>
    <t>Přesun sutě</t>
  </si>
  <si>
    <t>194</t>
  </si>
  <si>
    <t>997013811</t>
  </si>
  <si>
    <t>Poplatek za uložení na skládce (skládkovné) stavebního odpadu dřevěného kód odpadu 170 201</t>
  </si>
  <si>
    <t>-480851449</t>
  </si>
  <si>
    <t>Poplatek za uložení stavebního odpadu na skládce (skládkovné) dřevěného zatříděného do Katalogu odpadů pod kódem 170 201</t>
  </si>
  <si>
    <t>stromy a pařezy - odhad 0,5m3/kus</t>
  </si>
  <si>
    <t>0,5*9</t>
  </si>
  <si>
    <t>195</t>
  </si>
  <si>
    <t>997013814</t>
  </si>
  <si>
    <t>Poplatek za uložení na skládce (skládkovné) stavebního odpadu izolací kód odpadu 170 604</t>
  </si>
  <si>
    <t>-449149989</t>
  </si>
  <si>
    <t>Poplatek za uložení stavebního odpadu na skládce (skládkovné) z izolačních materiálů zatříděného do Katalogu odpadů pod kódem 170 604</t>
  </si>
  <si>
    <t xml:space="preserve">"izolace"  789,8*0,01*2,4</t>
  </si>
  <si>
    <t>196</t>
  </si>
  <si>
    <t>997013843</t>
  </si>
  <si>
    <t>Poplatek za uložení na skládce (skládkovné) odpadu po otryskávání kód odpadu 120 116</t>
  </si>
  <si>
    <t>-371258275</t>
  </si>
  <si>
    <t>Poplatek za uložení stavebního odpadu na skládce (skládkovné) odpadního materiálu po otryskávání s obsahem nebezpečných látek zatříděného do katalogu odpadů pod kódem 120 116</t>
  </si>
  <si>
    <t xml:space="preserve">"viz tryskání OK"  60,168*1,1</t>
  </si>
  <si>
    <t>197</t>
  </si>
  <si>
    <t>997211511</t>
  </si>
  <si>
    <t>Vodorovná doprava suti po suchu na vzdálenost do 1 km</t>
  </si>
  <si>
    <t>2016793344</t>
  </si>
  <si>
    <t>Vodorovná doprava suti nebo vybouraných hmot suti se složením a hrubým urovnáním, na vzdálenost do 1 km</t>
  </si>
  <si>
    <t xml:space="preserve">"podklad ze živice"  10,866+49,98+172,92</t>
  </si>
  <si>
    <t xml:space="preserve">"podklad z kameniva"  36,192</t>
  </si>
  <si>
    <t xml:space="preserve">"frézovaná živice"  13,678+161,024</t>
  </si>
  <si>
    <t xml:space="preserve">"podklad z betonu"  40,56</t>
  </si>
  <si>
    <t xml:space="preserve">"beton prostý"  31,109+58,443+26,075"</t>
  </si>
  <si>
    <t xml:space="preserve">"železobeton"  96,48+70,066+29,44+7,656</t>
  </si>
  <si>
    <t xml:space="preserve">"materiál z tryskání OK"  60,168</t>
  </si>
  <si>
    <t xml:space="preserve">"materiál z tryskání betonu"  2,352+73,14+44,1</t>
  </si>
  <si>
    <t xml:space="preserve">"odstr.degrad.beton"  6,406+2,64+2,64</t>
  </si>
  <si>
    <t>198</t>
  </si>
  <si>
    <t>997211519</t>
  </si>
  <si>
    <t>Příplatek ZKD 1 km u vodorovné dopravy suti</t>
  </si>
  <si>
    <t>-886475237</t>
  </si>
  <si>
    <t>Vodorovná doprava suti nebo vybouraných hmot suti se složením a hrubým urovnáním, na vzdálenost Příplatek k ceně za každý další i započatý 1 km přes 1 km</t>
  </si>
  <si>
    <t xml:space="preserve">"skládka 12km"  11*995,935</t>
  </si>
  <si>
    <t>199</t>
  </si>
  <si>
    <t>997211521</t>
  </si>
  <si>
    <t>Vodorovná doprava vybouraných hmot po suchu na vzdálenost do 1 km</t>
  </si>
  <si>
    <t>1533467590</t>
  </si>
  <si>
    <t>Vodorovná doprava suti nebo vybouraných hmot vybouraných hmot se složením a hrubým urovnáním nebo s přeložením na jiný dopravní prostředek kromě lodi, na vzdálenost do 1 km</t>
  </si>
  <si>
    <t xml:space="preserve">"obrubníky"  27,06</t>
  </si>
  <si>
    <t xml:space="preserve">"dilatace"  13,066+16,184</t>
  </si>
  <si>
    <t xml:space="preserve">"svodidla a zábradlí"  1,092+2,318</t>
  </si>
  <si>
    <t xml:space="preserve">"odvodňovač"  0,6</t>
  </si>
  <si>
    <t xml:space="preserve">"trubky plast"  0,507</t>
  </si>
  <si>
    <t>200</t>
  </si>
  <si>
    <t>997211529</t>
  </si>
  <si>
    <t>Příplatek ZKD 1 km u vodorovné dopravy vybouraných hmot</t>
  </si>
  <si>
    <t>1311024759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</si>
  <si>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</si>
  <si>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 xml:space="preserve">"skládka 12km"  11*60,827</t>
  </si>
  <si>
    <t>201</t>
  </si>
  <si>
    <t>997221561</t>
  </si>
  <si>
    <t>Vodorovná doprava suti z kusových materiálů do 1 km</t>
  </si>
  <si>
    <t>852549411</t>
  </si>
  <si>
    <t>Vodorovná doprava suti bez naložení, ale se složením a s hrubým urovnáním z kusových materiálů, na vzdálenost do 1 km</t>
  </si>
  <si>
    <t xml:space="preserve">"drobná kostka"  4,8</t>
  </si>
  <si>
    <t>202</t>
  </si>
  <si>
    <t>997221569</t>
  </si>
  <si>
    <t>Příplatek ZKD 1 km u vodorovné dopravy suti z kusových materiálů</t>
  </si>
  <si>
    <t>378371539</t>
  </si>
  <si>
    <t>Vodorovná doprava suti bez naložení, ale se složením a s hrubým urovnáním Příplatek k ceně za každý další i započatý 1 km přes 1 km</t>
  </si>
  <si>
    <t xml:space="preserve">"skládka 12km"  11*4,8</t>
  </si>
  <si>
    <t>203</t>
  </si>
  <si>
    <t>997221815</t>
  </si>
  <si>
    <t>Poplatek za uložení na skládce (skládkovné) stavebního odpadu betonového kód odpadu 170 101</t>
  </si>
  <si>
    <t>2094066736</t>
  </si>
  <si>
    <t>Poplatek za uložení stavebního odpadu na skládce (skládkovné) z prostého betonu zatříděného do Katalogu odpadů pod kódem 170 101</t>
  </si>
  <si>
    <t>204</t>
  </si>
  <si>
    <t>997221825</t>
  </si>
  <si>
    <t>Poplatek za uložení na skládce (skládkovné) stavebního odpadu železobetonového kód odpadu 170 101</t>
  </si>
  <si>
    <t>-1476835457</t>
  </si>
  <si>
    <t>Poplatek za uložení stavebního odpadu na skládce (skládkovné) z armovaného betonu zatříděného do Katalogu odpadů pod kódem 170 101</t>
  </si>
  <si>
    <t>205</t>
  </si>
  <si>
    <t>997223845</t>
  </si>
  <si>
    <t>Poplatek za uložení na skládce (skládkovné) odpadu asfaltového bez dehtu kód odpadu 170 302</t>
  </si>
  <si>
    <t>470284880</t>
  </si>
  <si>
    <t>Poplatek za uložení stavebního odpadu na skládce (skládkovné) asfaltového bez obsahu dehtu zatříděného do Katalogu odpadů pod kódem 170 302</t>
  </si>
  <si>
    <t>206</t>
  </si>
  <si>
    <t>997223855</t>
  </si>
  <si>
    <t>Poplatek za uložení na skládce (skládkovné) zeminy a kameniva kód odpadu 170 504</t>
  </si>
  <si>
    <t>117047935</t>
  </si>
  <si>
    <t>998</t>
  </si>
  <si>
    <t>Přesun hmot</t>
  </si>
  <si>
    <t>207</t>
  </si>
  <si>
    <t>998212111</t>
  </si>
  <si>
    <t>Přesun hmot pro mosty zděné, monolitické betonové nebo ocelové v do 20 m</t>
  </si>
  <si>
    <t>1793814980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</si>
  <si>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</si>
  <si>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</si>
  <si>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</si>
  <si>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711</t>
  </si>
  <si>
    <t>Izolace proti vodě, vlhkosti a plynům</t>
  </si>
  <si>
    <t>208</t>
  </si>
  <si>
    <t>711111001</t>
  </si>
  <si>
    <t>Provedení izolace proti zemní vlhkosti vodorovné za studena nátěrem penetračním</t>
  </si>
  <si>
    <t>-1434003266</t>
  </si>
  <si>
    <t>Provedení izolace proti zemní vlhkosti natěradly a tmely za studena na ploše vodorovné V nátěrem penetračním</t>
  </si>
  <si>
    <t xml:space="preserve">"přechodové desky"  3,0*10,16*2</t>
  </si>
  <si>
    <t>209</t>
  </si>
  <si>
    <t>711111002</t>
  </si>
  <si>
    <t>Provedení izolace proti zemní vlhkosti vodorovné za studena lakem asfaltovým</t>
  </si>
  <si>
    <t>-454606755</t>
  </si>
  <si>
    <t>Provedení izolace proti zemní vlhkosti natěradly a tmely za studena na ploše vodorovné V nátěrem lakem asfaltovým</t>
  </si>
  <si>
    <t xml:space="preserve">"2x ALN"  2*60,96</t>
  </si>
  <si>
    <t>210</t>
  </si>
  <si>
    <t>711112001</t>
  </si>
  <si>
    <t>Provedení izolace proti zemní vlhkosti svislé za studena nátěrem penetračním</t>
  </si>
  <si>
    <t>-935155904</t>
  </si>
  <si>
    <t>Provedení izolace proti zemní vlhkosti natěradly a tmely za studena na ploše svislé S nátěrem penetračním</t>
  </si>
  <si>
    <t xml:space="preserve">"zasypané části křídel"  (3,0*1,9*1,5+1,9*0,5)*4</t>
  </si>
  <si>
    <t>211</t>
  </si>
  <si>
    <t>711112002</t>
  </si>
  <si>
    <t>Provedení izolace proti zemní vlhkosti svislé za studena lakem asfaltovým</t>
  </si>
  <si>
    <t>-2092790618</t>
  </si>
  <si>
    <t>Provedení izolace proti zemní vlhkosti natěradly a tmely za studena na ploše svislé S nátěrem lakem asfaltovým</t>
  </si>
  <si>
    <t xml:space="preserve">"2xALN"  2*38,0</t>
  </si>
  <si>
    <t>212</t>
  </si>
  <si>
    <t>11163150</t>
  </si>
  <si>
    <t>lak penetrační asfaltový</t>
  </si>
  <si>
    <t>548767453</t>
  </si>
  <si>
    <t>98,96*0,00035 'Přepočtené koeficientem množství</t>
  </si>
  <si>
    <t>213</t>
  </si>
  <si>
    <t>11163152</t>
  </si>
  <si>
    <t>lak hydroizolační asfaltový</t>
  </si>
  <si>
    <t>-360620598</t>
  </si>
  <si>
    <t>197,92*0,00045 'Přepočtené koeficientem množství</t>
  </si>
  <si>
    <t>214</t>
  </si>
  <si>
    <t>711142559</t>
  </si>
  <si>
    <t>Provedení izolace proti zemní vlhkosti pásy přitavením svislé NAIP</t>
  </si>
  <si>
    <t>-621957167</t>
  </si>
  <si>
    <t>Provedení izolace proti zemní vlhkosti pásy přitavením NAIP na ploše svislé S</t>
  </si>
  <si>
    <t xml:space="preserve">"izolace rubu opěr"  1,8*10,6*2</t>
  </si>
  <si>
    <t>215</t>
  </si>
  <si>
    <t>62853003</t>
  </si>
  <si>
    <t>pás asfaltový natavitelný modifikovaný SBS tl 3,5mm s vložkou ze skleněné tkaniny a spalitelnou PE fólií nebo jemnozrnný minerálním posypem na horním povrchu</t>
  </si>
  <si>
    <t>-1796301191</t>
  </si>
  <si>
    <t>38,16*1,2 'Přepočtené koeficientem množství</t>
  </si>
  <si>
    <t>216</t>
  </si>
  <si>
    <t>71143200R</t>
  </si>
  <si>
    <t>IZOLACE MOSTOVEK POD ŘÍMSOU ASFALTOVÝMI PÁSY</t>
  </si>
  <si>
    <t>574952964</t>
  </si>
  <si>
    <t>IZOLACE MOSTOVEK POD ŘÍMSOU ASFALTOVÝMI PÁSY
položka zahrnuje:
- dodání předepsaného izolačního materiálu
- očištění a ošetření podkladu, zadávací dokumentace může zahrnout i případné vyspravení
- zřízení izolace jako kompletního povlaku, případně komplet. soustavy nebo systému podle příslušného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lepenku s hliníkovou vložkou, litý asfalt, asfaltový beton</t>
  </si>
  <si>
    <t xml:space="preserve">"ochrana izolace pod římsou - s kovovou vložkou"  1,6*60,0*2</t>
  </si>
  <si>
    <t>217</t>
  </si>
  <si>
    <t>71144200R</t>
  </si>
  <si>
    <t>IZOLACE MOSTOVEK CELOPLOŠNÁ ASFALTOVÝMI PÁSY S PEČETÍCÍ VRSTVOU</t>
  </si>
  <si>
    <t>1830753370</t>
  </si>
  <si>
    <t>IZOLACE MOSTOVEK CELOPLOŠNÁ ASFALTOVÝMI PÁSY S PEČETÍCÍ VRSTVOU
položka zahrnuje:
- dodání předepsaného izolačního materiálu
- očištění a ošetření podkladu, zadávací dokumentace může zahrnout i případné vyspravení
- zřízení izolace jako kompletního povlaku, případně komplet. soustavy nebo systému podle příslušného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lepenku s hliníkovou vložkou, litý asfalt, asfaltový beton</t>
  </si>
  <si>
    <t xml:space="preserve">"1m na přech.desky"  11,4*(60,0+1,45*2)</t>
  </si>
  <si>
    <t>218</t>
  </si>
  <si>
    <t>711461103</t>
  </si>
  <si>
    <t>Provedení izolace proti tlakové vodě vodorovné fólií přilepenou v plné ploše</t>
  </si>
  <si>
    <t>322017233</t>
  </si>
  <si>
    <t>Provedení izolace proti povrchové a podpovrchové tlakové vodě fóliemi na ploše vodorovné V přilepenou v plné ploše</t>
  </si>
  <si>
    <t>těsnící PE fólie k drenáži za opěrou</t>
  </si>
  <si>
    <t>3,5*10,5*2</t>
  </si>
  <si>
    <t>219</t>
  </si>
  <si>
    <t>LSS.BSEPR030</t>
  </si>
  <si>
    <t>SEP izolační PE fólie 30m</t>
  </si>
  <si>
    <t>461754279</t>
  </si>
  <si>
    <t>73,5*1,15 'Přepočtené koeficientem množství</t>
  </si>
  <si>
    <t>220</t>
  </si>
  <si>
    <t>711491272</t>
  </si>
  <si>
    <t>Provedení izolace proti tlakové vodě svislé z textilií vrstva ochranná</t>
  </si>
  <si>
    <t>395760523</t>
  </si>
  <si>
    <t>Provedení izolace proti povrchové a podpovrchové tlakové vodě ostatní na ploše svislé S z textilií, vrstva ochranná</t>
  </si>
  <si>
    <t xml:space="preserve">"viz NAIP rubu opěr"  38,16</t>
  </si>
  <si>
    <t>221</t>
  </si>
  <si>
    <t>69311083</t>
  </si>
  <si>
    <t>geotextilie netkaná separační, ochranná, filtrační, drenážní PP 600g/m2</t>
  </si>
  <si>
    <t>1624142924</t>
  </si>
  <si>
    <t>38,16*1,05 'Přepočtené koeficientem množství</t>
  </si>
  <si>
    <t>222</t>
  </si>
  <si>
    <t>998711101</t>
  </si>
  <si>
    <t>Přesun hmot tonážní pro izolace proti vodě, vlhkosti a plynům v objektech výšky do 6 m</t>
  </si>
  <si>
    <t>1113013683</t>
  </si>
  <si>
    <t>Přesun hmot pro izolace proti vodě, vlhkosti a plynům stanovený z hmotnosti přesunovaného materiálu vodorovná dopravní vzdálenost do 50 m v objektech výšky do 6 m</t>
  </si>
  <si>
    <t>783</t>
  </si>
  <si>
    <t>Dokončovací práce - nátěry</t>
  </si>
  <si>
    <t>223</t>
  </si>
  <si>
    <t>783826605</t>
  </si>
  <si>
    <t>Hydrofobizační transparentní silikonový nátěr hladkých betonových povrchů, povrchů z desek</t>
  </si>
  <si>
    <t>-1530806316</t>
  </si>
  <si>
    <t>Hydrofobizační nátěr omítek silikonový, transparentní, povrchů hladkých betonových povrchů nebo povrchů z desek na bázi dřeva (dřevovláknitých apod.)</t>
  </si>
  <si>
    <t>ochranný hydrofobizační nátěr + ochranný vrchní nátěr s účinky proti UV záření odstín světle šedý (typ S2).</t>
  </si>
  <si>
    <t xml:space="preserve">"spodní stavba"  32,7+258,5</t>
  </si>
  <si>
    <t>789</t>
  </si>
  <si>
    <t>Povrchové úpravy ocelových konstrukcí a technologických zařízení</t>
  </si>
  <si>
    <t>224</t>
  </si>
  <si>
    <t>78312000R</t>
  </si>
  <si>
    <t>PROTIKOROZ OCHRANA OCEL KONSTR NÁTĚREM VÍCEVRST</t>
  </si>
  <si>
    <t>-527768777</t>
  </si>
  <si>
    <t>PROTIKOROZ OCHRANA OCEL KONSTR NÁTĚREM VÍCEVRST
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</si>
  <si>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kompletní skladba - viz příloha "Projektová specifikace PKO" celk.tl.320 um</t>
  </si>
  <si>
    <t>vč.pásových nátěrů na příložkách a trvale pružných těsnících tmelů</t>
  </si>
  <si>
    <t xml:space="preserve">"plocha viz korozní průzkum"  2045,7</t>
  </si>
  <si>
    <t>225</t>
  </si>
  <si>
    <t>789212112</t>
  </si>
  <si>
    <t>Provedení otryskání zařízení členitých stupeň zarezavění A stupeň přípravy Sa 2 1/2</t>
  </si>
  <si>
    <t>536414153</t>
  </si>
  <si>
    <t>Provedení otryskání povrchů zařízení suché abrazivní tryskání, s povrchem členitým stupeň zarezavění A, stupeň přípravy Sa 2½</t>
  </si>
  <si>
    <t>lokálně a na těžko přístupných místech na stupeň PSt3 nabo PMa</t>
  </si>
  <si>
    <t>226</t>
  </si>
  <si>
    <t>42118101</t>
  </si>
  <si>
    <t>materiál tryskací (ostrohranný tvrdý písek)</t>
  </si>
  <si>
    <t>879620008</t>
  </si>
  <si>
    <t>odhad 34 m2/t</t>
  </si>
  <si>
    <t>2045,7/34,0</t>
  </si>
  <si>
    <t>227</t>
  </si>
  <si>
    <t>78922R</t>
  </si>
  <si>
    <t>Zabroušení ostrých hran na pásech trámů</t>
  </si>
  <si>
    <t>-400544932</t>
  </si>
  <si>
    <t>60,0*4*4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</si>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</sst>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31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34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36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37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38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39</v>
      </c>
      <c r="E29" s="48"/>
      <c r="F29" s="33" t="s">
        <v>40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41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42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43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44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KAustisu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X 029 - K Austisu, oprava mostu, č. akce 1000017, Praha 5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5. 11. 2019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49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32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50</v>
      </c>
      <c r="D52" s="88"/>
      <c r="E52" s="88"/>
      <c r="F52" s="88"/>
      <c r="G52" s="88"/>
      <c r="H52" s="89"/>
      <c r="I52" s="90" t="s">
        <v>51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52</v>
      </c>
      <c r="AH52" s="88"/>
      <c r="AI52" s="88"/>
      <c r="AJ52" s="88"/>
      <c r="AK52" s="88"/>
      <c r="AL52" s="88"/>
      <c r="AM52" s="88"/>
      <c r="AN52" s="90" t="s">
        <v>53</v>
      </c>
      <c r="AO52" s="88"/>
      <c r="AP52" s="88"/>
      <c r="AQ52" s="92" t="s">
        <v>54</v>
      </c>
      <c r="AR52" s="45"/>
      <c r="AS52" s="93" t="s">
        <v>55</v>
      </c>
      <c r="AT52" s="94" t="s">
        <v>56</v>
      </c>
      <c r="AU52" s="94" t="s">
        <v>57</v>
      </c>
      <c r="AV52" s="94" t="s">
        <v>58</v>
      </c>
      <c r="AW52" s="94" t="s">
        <v>59</v>
      </c>
      <c r="AX52" s="94" t="s">
        <v>60</v>
      </c>
      <c r="AY52" s="94" t="s">
        <v>61</v>
      </c>
      <c r="AZ52" s="94" t="s">
        <v>62</v>
      </c>
      <c r="BA52" s="94" t="s">
        <v>63</v>
      </c>
      <c r="BB52" s="94" t="s">
        <v>64</v>
      </c>
      <c r="BC52" s="94" t="s">
        <v>65</v>
      </c>
      <c r="BD52" s="95" t="s">
        <v>66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67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ROUND(AG55+AG57+AG59,2)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ROUND(AS55+AS57+AS59,2)</f>
        <v>0</v>
      </c>
      <c r="AT54" s="107">
        <f>ROUND(SUM(AV54:AW54),2)</f>
        <v>0</v>
      </c>
      <c r="AU54" s="108">
        <f>ROUND(AU55+AU57+AU59,5)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ROUND(AZ55+AZ57+AZ59,2)</f>
        <v>0</v>
      </c>
      <c r="BA54" s="107">
        <f>ROUND(BA55+BA57+BA59,2)</f>
        <v>0</v>
      </c>
      <c r="BB54" s="107">
        <f>ROUND(BB55+BB57+BB59,2)</f>
        <v>0</v>
      </c>
      <c r="BC54" s="107">
        <f>ROUND(BC55+BC57+BC59,2)</f>
        <v>0</v>
      </c>
      <c r="BD54" s="109">
        <f>ROUND(BD55+BD57+BD59,2)</f>
        <v>0</v>
      </c>
      <c r="BE54" s="6"/>
      <c r="BS54" s="110" t="s">
        <v>68</v>
      </c>
      <c r="BT54" s="110" t="s">
        <v>69</v>
      </c>
      <c r="BU54" s="111" t="s">
        <v>70</v>
      </c>
      <c r="BV54" s="110" t="s">
        <v>71</v>
      </c>
      <c r="BW54" s="110" t="s">
        <v>5</v>
      </c>
      <c r="BX54" s="110" t="s">
        <v>72</v>
      </c>
      <c r="CL54" s="110" t="s">
        <v>19</v>
      </c>
    </row>
    <row r="55" s="7" customFormat="1" ht="16.5" customHeight="1">
      <c r="A55" s="7"/>
      <c r="B55" s="112"/>
      <c r="C55" s="113"/>
      <c r="D55" s="114" t="s">
        <v>73</v>
      </c>
      <c r="E55" s="114"/>
      <c r="F55" s="114"/>
      <c r="G55" s="114"/>
      <c r="H55" s="114"/>
      <c r="I55" s="115"/>
      <c r="J55" s="114" t="s">
        <v>74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ROUND(AG56,2)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75</v>
      </c>
      <c r="AR55" s="119"/>
      <c r="AS55" s="120">
        <f>ROUND(AS56,2)</f>
        <v>0</v>
      </c>
      <c r="AT55" s="121">
        <f>ROUND(SUM(AV55:AW55),2)</f>
        <v>0</v>
      </c>
      <c r="AU55" s="122">
        <f>ROUND(AU56,5)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ROUND(AZ56,2)</f>
        <v>0</v>
      </c>
      <c r="BA55" s="121">
        <f>ROUND(BA56,2)</f>
        <v>0</v>
      </c>
      <c r="BB55" s="121">
        <f>ROUND(BB56,2)</f>
        <v>0</v>
      </c>
      <c r="BC55" s="121">
        <f>ROUND(BC56,2)</f>
        <v>0</v>
      </c>
      <c r="BD55" s="123">
        <f>ROUND(BD56,2)</f>
        <v>0</v>
      </c>
      <c r="BE55" s="7"/>
      <c r="BS55" s="124" t="s">
        <v>68</v>
      </c>
      <c r="BT55" s="124" t="s">
        <v>76</v>
      </c>
      <c r="BU55" s="124" t="s">
        <v>70</v>
      </c>
      <c r="BV55" s="124" t="s">
        <v>71</v>
      </c>
      <c r="BW55" s="124" t="s">
        <v>77</v>
      </c>
      <c r="BX55" s="124" t="s">
        <v>5</v>
      </c>
      <c r="CL55" s="124" t="s">
        <v>19</v>
      </c>
      <c r="CM55" s="124" t="s">
        <v>78</v>
      </c>
    </row>
    <row r="56" s="4" customFormat="1" ht="16.5" customHeight="1">
      <c r="A56" s="125" t="s">
        <v>79</v>
      </c>
      <c r="B56" s="64"/>
      <c r="C56" s="126"/>
      <c r="D56" s="126"/>
      <c r="E56" s="127" t="s">
        <v>73</v>
      </c>
      <c r="F56" s="127"/>
      <c r="G56" s="127"/>
      <c r="H56" s="127"/>
      <c r="I56" s="127"/>
      <c r="J56" s="126"/>
      <c r="K56" s="127" t="s">
        <v>74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'SO 000 - Vedlejší a ostat...'!J32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80</v>
      </c>
      <c r="AR56" s="66"/>
      <c r="AS56" s="130">
        <v>0</v>
      </c>
      <c r="AT56" s="131">
        <f>ROUND(SUM(AV56:AW56),2)</f>
        <v>0</v>
      </c>
      <c r="AU56" s="132">
        <f>'SO 000 - Vedlejší a ostat...'!P91</f>
        <v>0</v>
      </c>
      <c r="AV56" s="131">
        <f>'SO 000 - Vedlejší a ostat...'!J35</f>
        <v>0</v>
      </c>
      <c r="AW56" s="131">
        <f>'SO 000 - Vedlejší a ostat...'!J36</f>
        <v>0</v>
      </c>
      <c r="AX56" s="131">
        <f>'SO 000 - Vedlejší a ostat...'!J37</f>
        <v>0</v>
      </c>
      <c r="AY56" s="131">
        <f>'SO 000 - Vedlejší a ostat...'!J38</f>
        <v>0</v>
      </c>
      <c r="AZ56" s="131">
        <f>'SO 000 - Vedlejší a ostat...'!F35</f>
        <v>0</v>
      </c>
      <c r="BA56" s="131">
        <f>'SO 000 - Vedlejší a ostat...'!F36</f>
        <v>0</v>
      </c>
      <c r="BB56" s="131">
        <f>'SO 000 - Vedlejší a ostat...'!F37</f>
        <v>0</v>
      </c>
      <c r="BC56" s="131">
        <f>'SO 000 - Vedlejší a ostat...'!F38</f>
        <v>0</v>
      </c>
      <c r="BD56" s="133">
        <f>'SO 000 - Vedlejší a ostat...'!F39</f>
        <v>0</v>
      </c>
      <c r="BE56" s="4"/>
      <c r="BT56" s="134" t="s">
        <v>78</v>
      </c>
      <c r="BV56" s="134" t="s">
        <v>71</v>
      </c>
      <c r="BW56" s="134" t="s">
        <v>81</v>
      </c>
      <c r="BX56" s="134" t="s">
        <v>77</v>
      </c>
      <c r="CL56" s="134" t="s">
        <v>19</v>
      </c>
    </row>
    <row r="57" s="7" customFormat="1" ht="16.5" customHeight="1">
      <c r="A57" s="7"/>
      <c r="B57" s="112"/>
      <c r="C57" s="113"/>
      <c r="D57" s="114" t="s">
        <v>82</v>
      </c>
      <c r="E57" s="114"/>
      <c r="F57" s="114"/>
      <c r="G57" s="114"/>
      <c r="H57" s="114"/>
      <c r="I57" s="115"/>
      <c r="J57" s="114" t="s">
        <v>83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ROUND(AG58,2)</f>
        <v>0</v>
      </c>
      <c r="AH57" s="115"/>
      <c r="AI57" s="115"/>
      <c r="AJ57" s="115"/>
      <c r="AK57" s="115"/>
      <c r="AL57" s="115"/>
      <c r="AM57" s="115"/>
      <c r="AN57" s="117">
        <f>SUM(AG57,AT57)</f>
        <v>0</v>
      </c>
      <c r="AO57" s="115"/>
      <c r="AP57" s="115"/>
      <c r="AQ57" s="118" t="s">
        <v>75</v>
      </c>
      <c r="AR57" s="119"/>
      <c r="AS57" s="120">
        <f>ROUND(AS58,2)</f>
        <v>0</v>
      </c>
      <c r="AT57" s="121">
        <f>ROUND(SUM(AV57:AW57),2)</f>
        <v>0</v>
      </c>
      <c r="AU57" s="122">
        <f>ROUND(AU58,5)</f>
        <v>0</v>
      </c>
      <c r="AV57" s="121">
        <f>ROUND(AZ57*L29,2)</f>
        <v>0</v>
      </c>
      <c r="AW57" s="121">
        <f>ROUND(BA57*L30,2)</f>
        <v>0</v>
      </c>
      <c r="AX57" s="121">
        <f>ROUND(BB57*L29,2)</f>
        <v>0</v>
      </c>
      <c r="AY57" s="121">
        <f>ROUND(BC57*L30,2)</f>
        <v>0</v>
      </c>
      <c r="AZ57" s="121">
        <f>ROUND(AZ58,2)</f>
        <v>0</v>
      </c>
      <c r="BA57" s="121">
        <f>ROUND(BA58,2)</f>
        <v>0</v>
      </c>
      <c r="BB57" s="121">
        <f>ROUND(BB58,2)</f>
        <v>0</v>
      </c>
      <c r="BC57" s="121">
        <f>ROUND(BC58,2)</f>
        <v>0</v>
      </c>
      <c r="BD57" s="123">
        <f>ROUND(BD58,2)</f>
        <v>0</v>
      </c>
      <c r="BE57" s="7"/>
      <c r="BS57" s="124" t="s">
        <v>68</v>
      </c>
      <c r="BT57" s="124" t="s">
        <v>76</v>
      </c>
      <c r="BU57" s="124" t="s">
        <v>70</v>
      </c>
      <c r="BV57" s="124" t="s">
        <v>71</v>
      </c>
      <c r="BW57" s="124" t="s">
        <v>84</v>
      </c>
      <c r="BX57" s="124" t="s">
        <v>5</v>
      </c>
      <c r="CL57" s="124" t="s">
        <v>19</v>
      </c>
      <c r="CM57" s="124" t="s">
        <v>78</v>
      </c>
    </row>
    <row r="58" s="4" customFormat="1" ht="16.5" customHeight="1">
      <c r="A58" s="125" t="s">
        <v>79</v>
      </c>
      <c r="B58" s="64"/>
      <c r="C58" s="126"/>
      <c r="D58" s="126"/>
      <c r="E58" s="127" t="s">
        <v>82</v>
      </c>
      <c r="F58" s="127"/>
      <c r="G58" s="127"/>
      <c r="H58" s="127"/>
      <c r="I58" s="127"/>
      <c r="J58" s="126"/>
      <c r="K58" s="127" t="s">
        <v>83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'SO 110 - DIO'!J32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80</v>
      </c>
      <c r="AR58" s="66"/>
      <c r="AS58" s="130">
        <v>0</v>
      </c>
      <c r="AT58" s="131">
        <f>ROUND(SUM(AV58:AW58),2)</f>
        <v>0</v>
      </c>
      <c r="AU58" s="132">
        <f>'SO 110 - DIO'!P87</f>
        <v>0</v>
      </c>
      <c r="AV58" s="131">
        <f>'SO 110 - DIO'!J35</f>
        <v>0</v>
      </c>
      <c r="AW58" s="131">
        <f>'SO 110 - DIO'!J36</f>
        <v>0</v>
      </c>
      <c r="AX58" s="131">
        <f>'SO 110 - DIO'!J37</f>
        <v>0</v>
      </c>
      <c r="AY58" s="131">
        <f>'SO 110 - DIO'!J38</f>
        <v>0</v>
      </c>
      <c r="AZ58" s="131">
        <f>'SO 110 - DIO'!F35</f>
        <v>0</v>
      </c>
      <c r="BA58" s="131">
        <f>'SO 110 - DIO'!F36</f>
        <v>0</v>
      </c>
      <c r="BB58" s="131">
        <f>'SO 110 - DIO'!F37</f>
        <v>0</v>
      </c>
      <c r="BC58" s="131">
        <f>'SO 110 - DIO'!F38</f>
        <v>0</v>
      </c>
      <c r="BD58" s="133">
        <f>'SO 110 - DIO'!F39</f>
        <v>0</v>
      </c>
      <c r="BE58" s="4"/>
      <c r="BT58" s="134" t="s">
        <v>78</v>
      </c>
      <c r="BV58" s="134" t="s">
        <v>71</v>
      </c>
      <c r="BW58" s="134" t="s">
        <v>85</v>
      </c>
      <c r="BX58" s="134" t="s">
        <v>84</v>
      </c>
      <c r="CL58" s="134" t="s">
        <v>19</v>
      </c>
    </row>
    <row r="59" s="7" customFormat="1" ht="16.5" customHeight="1">
      <c r="A59" s="7"/>
      <c r="B59" s="112"/>
      <c r="C59" s="113"/>
      <c r="D59" s="114" t="s">
        <v>86</v>
      </c>
      <c r="E59" s="114"/>
      <c r="F59" s="114"/>
      <c r="G59" s="114"/>
      <c r="H59" s="114"/>
      <c r="I59" s="115"/>
      <c r="J59" s="114" t="s">
        <v>87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6">
        <f>ROUND(AG60,2)</f>
        <v>0</v>
      </c>
      <c r="AH59" s="115"/>
      <c r="AI59" s="115"/>
      <c r="AJ59" s="115"/>
      <c r="AK59" s="115"/>
      <c r="AL59" s="115"/>
      <c r="AM59" s="115"/>
      <c r="AN59" s="117">
        <f>SUM(AG59,AT59)</f>
        <v>0</v>
      </c>
      <c r="AO59" s="115"/>
      <c r="AP59" s="115"/>
      <c r="AQ59" s="118" t="s">
        <v>75</v>
      </c>
      <c r="AR59" s="119"/>
      <c r="AS59" s="120">
        <f>ROUND(AS60,2)</f>
        <v>0</v>
      </c>
      <c r="AT59" s="121">
        <f>ROUND(SUM(AV59:AW59),2)</f>
        <v>0</v>
      </c>
      <c r="AU59" s="122">
        <f>ROUND(AU60,5)</f>
        <v>0</v>
      </c>
      <c r="AV59" s="121">
        <f>ROUND(AZ59*L29,2)</f>
        <v>0</v>
      </c>
      <c r="AW59" s="121">
        <f>ROUND(BA59*L30,2)</f>
        <v>0</v>
      </c>
      <c r="AX59" s="121">
        <f>ROUND(BB59*L29,2)</f>
        <v>0</v>
      </c>
      <c r="AY59" s="121">
        <f>ROUND(BC59*L30,2)</f>
        <v>0</v>
      </c>
      <c r="AZ59" s="121">
        <f>ROUND(AZ60,2)</f>
        <v>0</v>
      </c>
      <c r="BA59" s="121">
        <f>ROUND(BA60,2)</f>
        <v>0</v>
      </c>
      <c r="BB59" s="121">
        <f>ROUND(BB60,2)</f>
        <v>0</v>
      </c>
      <c r="BC59" s="121">
        <f>ROUND(BC60,2)</f>
        <v>0</v>
      </c>
      <c r="BD59" s="123">
        <f>ROUND(BD60,2)</f>
        <v>0</v>
      </c>
      <c r="BE59" s="7"/>
      <c r="BS59" s="124" t="s">
        <v>68</v>
      </c>
      <c r="BT59" s="124" t="s">
        <v>76</v>
      </c>
      <c r="BU59" s="124" t="s">
        <v>70</v>
      </c>
      <c r="BV59" s="124" t="s">
        <v>71</v>
      </c>
      <c r="BW59" s="124" t="s">
        <v>88</v>
      </c>
      <c r="BX59" s="124" t="s">
        <v>5</v>
      </c>
      <c r="CL59" s="124" t="s">
        <v>19</v>
      </c>
      <c r="CM59" s="124" t="s">
        <v>78</v>
      </c>
    </row>
    <row r="60" s="4" customFormat="1" ht="16.5" customHeight="1">
      <c r="A60" s="125" t="s">
        <v>79</v>
      </c>
      <c r="B60" s="64"/>
      <c r="C60" s="126"/>
      <c r="D60" s="126"/>
      <c r="E60" s="127" t="s">
        <v>86</v>
      </c>
      <c r="F60" s="127"/>
      <c r="G60" s="127"/>
      <c r="H60" s="127"/>
      <c r="I60" s="127"/>
      <c r="J60" s="126"/>
      <c r="K60" s="127" t="s">
        <v>87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201 - Most X 029 - K A...'!J32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80</v>
      </c>
      <c r="AR60" s="66"/>
      <c r="AS60" s="135">
        <v>0</v>
      </c>
      <c r="AT60" s="136">
        <f>ROUND(SUM(AV60:AW60),2)</f>
        <v>0</v>
      </c>
      <c r="AU60" s="137">
        <f>'SO 201 - Most X 029 - K A...'!P100</f>
        <v>0</v>
      </c>
      <c r="AV60" s="136">
        <f>'SO 201 - Most X 029 - K A...'!J35</f>
        <v>0</v>
      </c>
      <c r="AW60" s="136">
        <f>'SO 201 - Most X 029 - K A...'!J36</f>
        <v>0</v>
      </c>
      <c r="AX60" s="136">
        <f>'SO 201 - Most X 029 - K A...'!J37</f>
        <v>0</v>
      </c>
      <c r="AY60" s="136">
        <f>'SO 201 - Most X 029 - K A...'!J38</f>
        <v>0</v>
      </c>
      <c r="AZ60" s="136">
        <f>'SO 201 - Most X 029 - K A...'!F35</f>
        <v>0</v>
      </c>
      <c r="BA60" s="136">
        <f>'SO 201 - Most X 029 - K A...'!F36</f>
        <v>0</v>
      </c>
      <c r="BB60" s="136">
        <f>'SO 201 - Most X 029 - K A...'!F37</f>
        <v>0</v>
      </c>
      <c r="BC60" s="136">
        <f>'SO 201 - Most X 029 - K A...'!F38</f>
        <v>0</v>
      </c>
      <c r="BD60" s="138">
        <f>'SO 201 - Most X 029 - K A...'!F39</f>
        <v>0</v>
      </c>
      <c r="BE60" s="4"/>
      <c r="BT60" s="134" t="s">
        <v>78</v>
      </c>
      <c r="BV60" s="134" t="s">
        <v>71</v>
      </c>
      <c r="BW60" s="134" t="s">
        <v>89</v>
      </c>
      <c r="BX60" s="134" t="s">
        <v>88</v>
      </c>
      <c r="CL60" s="134" t="s">
        <v>19</v>
      </c>
    </row>
    <row r="61" s="2" customFormat="1" ht="30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="2" customFormat="1" ht="6.96" customHeight="1">
      <c r="A62" s="39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</sheetData>
  <sheetProtection sheet="1" formatColumns="0" formatRows="0" objects="1" scenarios="1" spinCount="100000" saltValue="wkTnM/eNdAZYKzNZjeGOZY4oCaGDF0JXg89E+4D0I2nNHdU6oCg+5bnBEpK3M/peuODezz3kK21nQo84KrKWxg==" hashValue="MguMeQf7FCq+q6SsfU0BAL5Wd8RrWu/BTEB5cYIQohh7HIdiLxGiUV1NMnm0Cghb2XJaxAKdVgVvRi8f3gBc0Q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AN52:AP52"/>
    <mergeCell ref="I52:AF52"/>
    <mergeCell ref="AN55:AP55"/>
    <mergeCell ref="D55:H55"/>
    <mergeCell ref="J55:AF55"/>
    <mergeCell ref="AG55:AM55"/>
    <mergeCell ref="K56:AF56"/>
    <mergeCell ref="AN56:AP56"/>
    <mergeCell ref="AG56:AM56"/>
    <mergeCell ref="E56:I56"/>
    <mergeCell ref="D57:H57"/>
    <mergeCell ref="J57:AF57"/>
    <mergeCell ref="AN57:AP57"/>
    <mergeCell ref="AG57:AM57"/>
    <mergeCell ref="AG58:AM58"/>
    <mergeCell ref="AN58:AP58"/>
    <mergeCell ref="E58:I58"/>
    <mergeCell ref="K58:AF58"/>
    <mergeCell ref="AN59:AP59"/>
    <mergeCell ref="AG59:AM59"/>
    <mergeCell ref="D59:H59"/>
    <mergeCell ref="J59:AF59"/>
    <mergeCell ref="AN60:AP60"/>
    <mergeCell ref="AG60:AM60"/>
    <mergeCell ref="E60:I60"/>
    <mergeCell ref="K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56" location="'SO 000 - Vedlejší a ostat...'!C2" display="/"/>
    <hyperlink ref="A58" location="'SO 110 - DIO'!C2" display="/"/>
    <hyperlink ref="A60" location="'SO 201 - Most X 029 - K 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2"/>
      <c r="J3" s="141"/>
      <c r="K3" s="141"/>
      <c r="L3" s="21"/>
      <c r="AT3" s="18" t="s">
        <v>78</v>
      </c>
    </row>
    <row r="4" s="1" customFormat="1" ht="24.96" customHeight="1">
      <c r="B4" s="21"/>
      <c r="D4" s="143" t="s">
        <v>90</v>
      </c>
      <c r="I4" s="139"/>
      <c r="L4" s="21"/>
      <c r="M4" s="144" t="s">
        <v>10</v>
      </c>
      <c r="AT4" s="18" t="s">
        <v>4</v>
      </c>
    </row>
    <row r="5" s="1" customFormat="1" ht="6.96" customHeight="1">
      <c r="B5" s="21"/>
      <c r="I5" s="139"/>
      <c r="L5" s="21"/>
    </row>
    <row r="6" s="1" customFormat="1" ht="12" customHeight="1">
      <c r="B6" s="21"/>
      <c r="D6" s="145" t="s">
        <v>16</v>
      </c>
      <c r="I6" s="139"/>
      <c r="L6" s="21"/>
    </row>
    <row r="7" s="1" customFormat="1" ht="16.5" customHeight="1">
      <c r="B7" s="21"/>
      <c r="E7" s="146" t="str">
        <f>'Rekapitulace stavby'!K6</f>
        <v>X 029 - K Austisu, oprava mostu, č. akce 1000017, Praha 5</v>
      </c>
      <c r="F7" s="145"/>
      <c r="G7" s="145"/>
      <c r="H7" s="145"/>
      <c r="I7" s="139"/>
      <c r="L7" s="21"/>
    </row>
    <row r="8" s="1" customFormat="1" ht="12" customHeight="1">
      <c r="B8" s="21"/>
      <c r="D8" s="145" t="s">
        <v>91</v>
      </c>
      <c r="I8" s="139"/>
      <c r="L8" s="21"/>
    </row>
    <row r="9" s="2" customFormat="1" ht="16.5" customHeight="1">
      <c r="A9" s="39"/>
      <c r="B9" s="45"/>
      <c r="C9" s="39"/>
      <c r="D9" s="39"/>
      <c r="E9" s="146" t="s">
        <v>92</v>
      </c>
      <c r="F9" s="39"/>
      <c r="G9" s="39"/>
      <c r="H9" s="39"/>
      <c r="I9" s="147"/>
      <c r="J9" s="39"/>
      <c r="K9" s="39"/>
      <c r="L9" s="14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5" t="s">
        <v>93</v>
      </c>
      <c r="E10" s="39"/>
      <c r="F10" s="39"/>
      <c r="G10" s="39"/>
      <c r="H10" s="39"/>
      <c r="I10" s="147"/>
      <c r="J10" s="39"/>
      <c r="K10" s="39"/>
      <c r="L10" s="14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9" t="s">
        <v>92</v>
      </c>
      <c r="F11" s="39"/>
      <c r="G11" s="39"/>
      <c r="H11" s="39"/>
      <c r="I11" s="147"/>
      <c r="J11" s="39"/>
      <c r="K11" s="39"/>
      <c r="L11" s="14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147"/>
      <c r="J12" s="39"/>
      <c r="K12" s="39"/>
      <c r="L12" s="14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5" t="s">
        <v>18</v>
      </c>
      <c r="E13" s="39"/>
      <c r="F13" s="134" t="s">
        <v>19</v>
      </c>
      <c r="G13" s="39"/>
      <c r="H13" s="39"/>
      <c r="I13" s="150" t="s">
        <v>20</v>
      </c>
      <c r="J13" s="134" t="s">
        <v>19</v>
      </c>
      <c r="K13" s="39"/>
      <c r="L13" s="14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5" t="s">
        <v>21</v>
      </c>
      <c r="E14" s="39"/>
      <c r="F14" s="134" t="s">
        <v>22</v>
      </c>
      <c r="G14" s="39"/>
      <c r="H14" s="39"/>
      <c r="I14" s="150" t="s">
        <v>23</v>
      </c>
      <c r="J14" s="151" t="str">
        <f>'Rekapitulace stavby'!AN8</f>
        <v>5. 11. 2019</v>
      </c>
      <c r="K14" s="39"/>
      <c r="L14" s="14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147"/>
      <c r="J15" s="39"/>
      <c r="K15" s="39"/>
      <c r="L15" s="14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5" t="s">
        <v>25</v>
      </c>
      <c r="E16" s="39"/>
      <c r="F16" s="39"/>
      <c r="G16" s="39"/>
      <c r="H16" s="39"/>
      <c r="I16" s="150" t="s">
        <v>26</v>
      </c>
      <c r="J16" s="134" t="str">
        <f>IF('Rekapitulace stavby'!AN10="","",'Rekapitulace stavby'!AN10)</f>
        <v/>
      </c>
      <c r="K16" s="39"/>
      <c r="L16" s="14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50" t="s">
        <v>27</v>
      </c>
      <c r="J17" s="134" t="str">
        <f>IF('Rekapitulace stavby'!AN11="","",'Rekapitulace stavby'!AN11)</f>
        <v/>
      </c>
      <c r="K17" s="39"/>
      <c r="L17" s="14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147"/>
      <c r="J18" s="39"/>
      <c r="K18" s="39"/>
      <c r="L18" s="14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5" t="s">
        <v>28</v>
      </c>
      <c r="E19" s="39"/>
      <c r="F19" s="39"/>
      <c r="G19" s="39"/>
      <c r="H19" s="39"/>
      <c r="I19" s="150" t="s">
        <v>26</v>
      </c>
      <c r="J19" s="34" t="str">
        <f>'Rekapitulace stavby'!AN13</f>
        <v>Vyplň údaj</v>
      </c>
      <c r="K19" s="39"/>
      <c r="L19" s="14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50" t="s">
        <v>27</v>
      </c>
      <c r="J20" s="34" t="str">
        <f>'Rekapitulace stavby'!AN14</f>
        <v>Vyplň údaj</v>
      </c>
      <c r="K20" s="39"/>
      <c r="L20" s="14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147"/>
      <c r="J21" s="39"/>
      <c r="K21" s="39"/>
      <c r="L21" s="14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5" t="s">
        <v>30</v>
      </c>
      <c r="E22" s="39"/>
      <c r="F22" s="39"/>
      <c r="G22" s="39"/>
      <c r="H22" s="39"/>
      <c r="I22" s="150" t="s">
        <v>26</v>
      </c>
      <c r="J22" s="134" t="str">
        <f>IF('Rekapitulace stavby'!AN16="","",'Rekapitulace stavby'!AN16)</f>
        <v/>
      </c>
      <c r="K22" s="39"/>
      <c r="L22" s="14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 xml:space="preserve"> </v>
      </c>
      <c r="F23" s="39"/>
      <c r="G23" s="39"/>
      <c r="H23" s="39"/>
      <c r="I23" s="150" t="s">
        <v>27</v>
      </c>
      <c r="J23" s="134" t="str">
        <f>IF('Rekapitulace stavby'!AN17="","",'Rekapitulace stavby'!AN17)</f>
        <v/>
      </c>
      <c r="K23" s="39"/>
      <c r="L23" s="14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147"/>
      <c r="J24" s="39"/>
      <c r="K24" s="39"/>
      <c r="L24" s="14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5" t="s">
        <v>32</v>
      </c>
      <c r="E25" s="39"/>
      <c r="F25" s="39"/>
      <c r="G25" s="39"/>
      <c r="H25" s="39"/>
      <c r="I25" s="150" t="s">
        <v>26</v>
      </c>
      <c r="J25" s="134" t="str">
        <f>IF('Rekapitulace stavby'!AN19="","",'Rekapitulace stavby'!AN19)</f>
        <v/>
      </c>
      <c r="K25" s="39"/>
      <c r="L25" s="14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50" t="s">
        <v>27</v>
      </c>
      <c r="J26" s="134" t="str">
        <f>IF('Rekapitulace stavby'!AN20="","",'Rekapitulace stavby'!AN20)</f>
        <v/>
      </c>
      <c r="K26" s="39"/>
      <c r="L26" s="14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147"/>
      <c r="J27" s="39"/>
      <c r="K27" s="39"/>
      <c r="L27" s="14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5" t="s">
        <v>33</v>
      </c>
      <c r="E28" s="39"/>
      <c r="F28" s="39"/>
      <c r="G28" s="39"/>
      <c r="H28" s="39"/>
      <c r="I28" s="147"/>
      <c r="J28" s="39"/>
      <c r="K28" s="39"/>
      <c r="L28" s="14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2"/>
      <c r="B29" s="153"/>
      <c r="C29" s="152"/>
      <c r="D29" s="152"/>
      <c r="E29" s="154" t="s">
        <v>19</v>
      </c>
      <c r="F29" s="154"/>
      <c r="G29" s="154"/>
      <c r="H29" s="154"/>
      <c r="I29" s="155"/>
      <c r="J29" s="152"/>
      <c r="K29" s="152"/>
      <c r="L29" s="156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147"/>
      <c r="J30" s="39"/>
      <c r="K30" s="39"/>
      <c r="L30" s="14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8"/>
      <c r="J31" s="157"/>
      <c r="K31" s="157"/>
      <c r="L31" s="14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9" t="s">
        <v>35</v>
      </c>
      <c r="E32" s="39"/>
      <c r="F32" s="39"/>
      <c r="G32" s="39"/>
      <c r="H32" s="39"/>
      <c r="I32" s="147"/>
      <c r="J32" s="160">
        <f>ROUND(J91, 2)</f>
        <v>0</v>
      </c>
      <c r="K32" s="39"/>
      <c r="L32" s="14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8"/>
      <c r="J33" s="157"/>
      <c r="K33" s="157"/>
      <c r="L33" s="14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1" t="s">
        <v>37</v>
      </c>
      <c r="G34" s="39"/>
      <c r="H34" s="39"/>
      <c r="I34" s="162" t="s">
        <v>36</v>
      </c>
      <c r="J34" s="161" t="s">
        <v>38</v>
      </c>
      <c r="K34" s="39"/>
      <c r="L34" s="14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39</v>
      </c>
      <c r="E35" s="145" t="s">
        <v>40</v>
      </c>
      <c r="F35" s="164">
        <f>ROUND((SUM(BE91:BE175)),  2)</f>
        <v>0</v>
      </c>
      <c r="G35" s="39"/>
      <c r="H35" s="39"/>
      <c r="I35" s="165">
        <v>0.20999999999999999</v>
      </c>
      <c r="J35" s="164">
        <f>ROUND(((SUM(BE91:BE175))*I35),  2)</f>
        <v>0</v>
      </c>
      <c r="K35" s="39"/>
      <c r="L35" s="14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5" t="s">
        <v>41</v>
      </c>
      <c r="F36" s="164">
        <f>ROUND((SUM(BF91:BF175)),  2)</f>
        <v>0</v>
      </c>
      <c r="G36" s="39"/>
      <c r="H36" s="39"/>
      <c r="I36" s="165">
        <v>0.14999999999999999</v>
      </c>
      <c r="J36" s="164">
        <f>ROUND(((SUM(BF91:BF175))*I36),  2)</f>
        <v>0</v>
      </c>
      <c r="K36" s="39"/>
      <c r="L36" s="14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5" t="s">
        <v>42</v>
      </c>
      <c r="F37" s="164">
        <f>ROUND((SUM(BG91:BG175)),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14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5" t="s">
        <v>43</v>
      </c>
      <c r="F38" s="164">
        <f>ROUND((SUM(BH91:BH175)),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14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5" t="s">
        <v>44</v>
      </c>
      <c r="F39" s="164">
        <f>ROUND((SUM(BI91:BI175)),  2)</f>
        <v>0</v>
      </c>
      <c r="G39" s="39"/>
      <c r="H39" s="39"/>
      <c r="I39" s="165">
        <v>0</v>
      </c>
      <c r="J39" s="164">
        <f>0</f>
        <v>0</v>
      </c>
      <c r="K39" s="39"/>
      <c r="L39" s="14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147"/>
      <c r="J40" s="39"/>
      <c r="K40" s="39"/>
      <c r="L40" s="14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45</v>
      </c>
      <c r="E41" s="168"/>
      <c r="F41" s="168"/>
      <c r="G41" s="169" t="s">
        <v>46</v>
      </c>
      <c r="H41" s="170" t="s">
        <v>47</v>
      </c>
      <c r="I41" s="171"/>
      <c r="J41" s="172">
        <f>SUM(J32:J39)</f>
        <v>0</v>
      </c>
      <c r="K41" s="173"/>
      <c r="L41" s="14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74"/>
      <c r="C42" s="175"/>
      <c r="D42" s="175"/>
      <c r="E42" s="175"/>
      <c r="F42" s="175"/>
      <c r="G42" s="175"/>
      <c r="H42" s="175"/>
      <c r="I42" s="176"/>
      <c r="J42" s="175"/>
      <c r="K42" s="175"/>
      <c r="L42" s="14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77"/>
      <c r="C46" s="178"/>
      <c r="D46" s="178"/>
      <c r="E46" s="178"/>
      <c r="F46" s="178"/>
      <c r="G46" s="178"/>
      <c r="H46" s="178"/>
      <c r="I46" s="179"/>
      <c r="J46" s="178"/>
      <c r="K46" s="178"/>
      <c r="L46" s="14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94</v>
      </c>
      <c r="D47" s="41"/>
      <c r="E47" s="41"/>
      <c r="F47" s="41"/>
      <c r="G47" s="41"/>
      <c r="H47" s="41"/>
      <c r="I47" s="147"/>
      <c r="J47" s="41"/>
      <c r="K47" s="41"/>
      <c r="L47" s="14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147"/>
      <c r="J48" s="41"/>
      <c r="K48" s="41"/>
      <c r="L48" s="14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147"/>
      <c r="J49" s="41"/>
      <c r="K49" s="41"/>
      <c r="L49" s="14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80" t="str">
        <f>E7</f>
        <v>X 029 - K Austisu, oprava mostu, č. akce 1000017, Praha 5</v>
      </c>
      <c r="F50" s="33"/>
      <c r="G50" s="33"/>
      <c r="H50" s="33"/>
      <c r="I50" s="147"/>
      <c r="J50" s="41"/>
      <c r="K50" s="41"/>
      <c r="L50" s="14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91</v>
      </c>
      <c r="D51" s="23"/>
      <c r="E51" s="23"/>
      <c r="F51" s="23"/>
      <c r="G51" s="23"/>
      <c r="H51" s="23"/>
      <c r="I51" s="139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80" t="s">
        <v>92</v>
      </c>
      <c r="F52" s="41"/>
      <c r="G52" s="41"/>
      <c r="H52" s="41"/>
      <c r="I52" s="147"/>
      <c r="J52" s="41"/>
      <c r="K52" s="41"/>
      <c r="L52" s="14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93</v>
      </c>
      <c r="D53" s="41"/>
      <c r="E53" s="41"/>
      <c r="F53" s="41"/>
      <c r="G53" s="41"/>
      <c r="H53" s="41"/>
      <c r="I53" s="147"/>
      <c r="J53" s="41"/>
      <c r="K53" s="41"/>
      <c r="L53" s="14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000 - Vedlejší a ostatní náklady</v>
      </c>
      <c r="F54" s="41"/>
      <c r="G54" s="41"/>
      <c r="H54" s="41"/>
      <c r="I54" s="147"/>
      <c r="J54" s="41"/>
      <c r="K54" s="41"/>
      <c r="L54" s="14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147"/>
      <c r="J55" s="41"/>
      <c r="K55" s="41"/>
      <c r="L55" s="14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150" t="s">
        <v>23</v>
      </c>
      <c r="J56" s="73" t="str">
        <f>IF(J14="","",J14)</f>
        <v>5. 11. 2019</v>
      </c>
      <c r="K56" s="41"/>
      <c r="L56" s="14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147"/>
      <c r="J57" s="41"/>
      <c r="K57" s="41"/>
      <c r="L57" s="14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150" t="s">
        <v>30</v>
      </c>
      <c r="J58" s="37" t="str">
        <f>E23</f>
        <v xml:space="preserve"> </v>
      </c>
      <c r="K58" s="41"/>
      <c r="L58" s="14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150" t="s">
        <v>32</v>
      </c>
      <c r="J59" s="37" t="str">
        <f>E26</f>
        <v xml:space="preserve"> </v>
      </c>
      <c r="K59" s="41"/>
      <c r="L59" s="14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147"/>
      <c r="J60" s="41"/>
      <c r="K60" s="41"/>
      <c r="L60" s="148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81" t="s">
        <v>95</v>
      </c>
      <c r="D61" s="182"/>
      <c r="E61" s="182"/>
      <c r="F61" s="182"/>
      <c r="G61" s="182"/>
      <c r="H61" s="182"/>
      <c r="I61" s="183"/>
      <c r="J61" s="184" t="s">
        <v>96</v>
      </c>
      <c r="K61" s="182"/>
      <c r="L61" s="148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147"/>
      <c r="J62" s="41"/>
      <c r="K62" s="41"/>
      <c r="L62" s="14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85" t="s">
        <v>67</v>
      </c>
      <c r="D63" s="41"/>
      <c r="E63" s="41"/>
      <c r="F63" s="41"/>
      <c r="G63" s="41"/>
      <c r="H63" s="41"/>
      <c r="I63" s="147"/>
      <c r="J63" s="103">
        <f>J91</f>
        <v>0</v>
      </c>
      <c r="K63" s="41"/>
      <c r="L63" s="14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97</v>
      </c>
    </row>
    <row r="64" s="9" customFormat="1" ht="24.96" customHeight="1">
      <c r="A64" s="9"/>
      <c r="B64" s="186"/>
      <c r="C64" s="187"/>
      <c r="D64" s="188" t="s">
        <v>98</v>
      </c>
      <c r="E64" s="189"/>
      <c r="F64" s="189"/>
      <c r="G64" s="189"/>
      <c r="H64" s="189"/>
      <c r="I64" s="190"/>
      <c r="J64" s="191">
        <f>J92</f>
        <v>0</v>
      </c>
      <c r="K64" s="187"/>
      <c r="L64" s="19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3"/>
      <c r="C65" s="126"/>
      <c r="D65" s="194" t="s">
        <v>99</v>
      </c>
      <c r="E65" s="195"/>
      <c r="F65" s="195"/>
      <c r="G65" s="195"/>
      <c r="H65" s="195"/>
      <c r="I65" s="196"/>
      <c r="J65" s="197">
        <f>J93</f>
        <v>0</v>
      </c>
      <c r="K65" s="126"/>
      <c r="L65" s="19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3"/>
      <c r="C66" s="126"/>
      <c r="D66" s="194" t="s">
        <v>100</v>
      </c>
      <c r="E66" s="195"/>
      <c r="F66" s="195"/>
      <c r="G66" s="195"/>
      <c r="H66" s="195"/>
      <c r="I66" s="196"/>
      <c r="J66" s="197">
        <f>J119</f>
        <v>0</v>
      </c>
      <c r="K66" s="126"/>
      <c r="L66" s="19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3"/>
      <c r="C67" s="126"/>
      <c r="D67" s="194" t="s">
        <v>101</v>
      </c>
      <c r="E67" s="195"/>
      <c r="F67" s="195"/>
      <c r="G67" s="195"/>
      <c r="H67" s="195"/>
      <c r="I67" s="196"/>
      <c r="J67" s="197">
        <f>J125</f>
        <v>0</v>
      </c>
      <c r="K67" s="126"/>
      <c r="L67" s="19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3"/>
      <c r="C68" s="126"/>
      <c r="D68" s="194" t="s">
        <v>102</v>
      </c>
      <c r="E68" s="195"/>
      <c r="F68" s="195"/>
      <c r="G68" s="195"/>
      <c r="H68" s="195"/>
      <c r="I68" s="196"/>
      <c r="J68" s="197">
        <f>J142</f>
        <v>0</v>
      </c>
      <c r="K68" s="126"/>
      <c r="L68" s="19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3"/>
      <c r="C69" s="126"/>
      <c r="D69" s="194" t="s">
        <v>103</v>
      </c>
      <c r="E69" s="195"/>
      <c r="F69" s="195"/>
      <c r="G69" s="195"/>
      <c r="H69" s="195"/>
      <c r="I69" s="196"/>
      <c r="J69" s="197">
        <f>J165</f>
        <v>0</v>
      </c>
      <c r="K69" s="126"/>
      <c r="L69" s="19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147"/>
      <c r="J70" s="41"/>
      <c r="K70" s="41"/>
      <c r="L70" s="14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176"/>
      <c r="J71" s="61"/>
      <c r="K71" s="61"/>
      <c r="L71" s="14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179"/>
      <c r="J75" s="63"/>
      <c r="K75" s="63"/>
      <c r="L75" s="14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104</v>
      </c>
      <c r="D76" s="41"/>
      <c r="E76" s="41"/>
      <c r="F76" s="41"/>
      <c r="G76" s="41"/>
      <c r="H76" s="41"/>
      <c r="I76" s="147"/>
      <c r="J76" s="41"/>
      <c r="K76" s="41"/>
      <c r="L76" s="14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147"/>
      <c r="J77" s="41"/>
      <c r="K77" s="41"/>
      <c r="L77" s="14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147"/>
      <c r="J78" s="41"/>
      <c r="K78" s="41"/>
      <c r="L78" s="14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80" t="str">
        <f>E7</f>
        <v>X 029 - K Austisu, oprava mostu, č. akce 1000017, Praha 5</v>
      </c>
      <c r="F79" s="33"/>
      <c r="G79" s="33"/>
      <c r="H79" s="33"/>
      <c r="I79" s="147"/>
      <c r="J79" s="41"/>
      <c r="K79" s="41"/>
      <c r="L79" s="14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" customFormat="1" ht="12" customHeight="1">
      <c r="B80" s="22"/>
      <c r="C80" s="33" t="s">
        <v>91</v>
      </c>
      <c r="D80" s="23"/>
      <c r="E80" s="23"/>
      <c r="F80" s="23"/>
      <c r="G80" s="23"/>
      <c r="H80" s="23"/>
      <c r="I80" s="139"/>
      <c r="J80" s="23"/>
      <c r="K80" s="23"/>
      <c r="L80" s="21"/>
    </row>
    <row r="81" s="2" customFormat="1" ht="16.5" customHeight="1">
      <c r="A81" s="39"/>
      <c r="B81" s="40"/>
      <c r="C81" s="41"/>
      <c r="D81" s="41"/>
      <c r="E81" s="180" t="s">
        <v>92</v>
      </c>
      <c r="F81" s="41"/>
      <c r="G81" s="41"/>
      <c r="H81" s="41"/>
      <c r="I81" s="147"/>
      <c r="J81" s="41"/>
      <c r="K81" s="41"/>
      <c r="L81" s="14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93</v>
      </c>
      <c r="D82" s="41"/>
      <c r="E82" s="41"/>
      <c r="F82" s="41"/>
      <c r="G82" s="41"/>
      <c r="H82" s="41"/>
      <c r="I82" s="147"/>
      <c r="J82" s="41"/>
      <c r="K82" s="41"/>
      <c r="L82" s="14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E11</f>
        <v>SO 000 - Vedlejší a ostatní náklady</v>
      </c>
      <c r="F83" s="41"/>
      <c r="G83" s="41"/>
      <c r="H83" s="41"/>
      <c r="I83" s="147"/>
      <c r="J83" s="41"/>
      <c r="K83" s="41"/>
      <c r="L83" s="14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47"/>
      <c r="J84" s="41"/>
      <c r="K84" s="41"/>
      <c r="L84" s="14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F14</f>
        <v xml:space="preserve"> </v>
      </c>
      <c r="G85" s="41"/>
      <c r="H85" s="41"/>
      <c r="I85" s="150" t="s">
        <v>23</v>
      </c>
      <c r="J85" s="73" t="str">
        <f>IF(J14="","",J14)</f>
        <v>5. 11. 2019</v>
      </c>
      <c r="K85" s="41"/>
      <c r="L85" s="14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47"/>
      <c r="J86" s="41"/>
      <c r="K86" s="41"/>
      <c r="L86" s="14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E17</f>
        <v xml:space="preserve"> </v>
      </c>
      <c r="G87" s="41"/>
      <c r="H87" s="41"/>
      <c r="I87" s="150" t="s">
        <v>30</v>
      </c>
      <c r="J87" s="37" t="str">
        <f>E23</f>
        <v xml:space="preserve"> </v>
      </c>
      <c r="K87" s="41"/>
      <c r="L87" s="14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28</v>
      </c>
      <c r="D88" s="41"/>
      <c r="E88" s="41"/>
      <c r="F88" s="28" t="str">
        <f>IF(E20="","",E20)</f>
        <v>Vyplň údaj</v>
      </c>
      <c r="G88" s="41"/>
      <c r="H88" s="41"/>
      <c r="I88" s="150" t="s">
        <v>32</v>
      </c>
      <c r="J88" s="37" t="str">
        <f>E26</f>
        <v xml:space="preserve"> </v>
      </c>
      <c r="K88" s="41"/>
      <c r="L88" s="14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147"/>
      <c r="J89" s="41"/>
      <c r="K89" s="41"/>
      <c r="L89" s="14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99"/>
      <c r="B90" s="200"/>
      <c r="C90" s="201" t="s">
        <v>105</v>
      </c>
      <c r="D90" s="202" t="s">
        <v>54</v>
      </c>
      <c r="E90" s="202" t="s">
        <v>50</v>
      </c>
      <c r="F90" s="202" t="s">
        <v>51</v>
      </c>
      <c r="G90" s="202" t="s">
        <v>106</v>
      </c>
      <c r="H90" s="202" t="s">
        <v>107</v>
      </c>
      <c r="I90" s="203" t="s">
        <v>108</v>
      </c>
      <c r="J90" s="202" t="s">
        <v>96</v>
      </c>
      <c r="K90" s="204" t="s">
        <v>109</v>
      </c>
      <c r="L90" s="205"/>
      <c r="M90" s="93" t="s">
        <v>19</v>
      </c>
      <c r="N90" s="94" t="s">
        <v>39</v>
      </c>
      <c r="O90" s="94" t="s">
        <v>110</v>
      </c>
      <c r="P90" s="94" t="s">
        <v>111</v>
      </c>
      <c r="Q90" s="94" t="s">
        <v>112</v>
      </c>
      <c r="R90" s="94" t="s">
        <v>113</v>
      </c>
      <c r="S90" s="94" t="s">
        <v>114</v>
      </c>
      <c r="T90" s="95" t="s">
        <v>115</v>
      </c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</row>
    <row r="91" s="2" customFormat="1" ht="22.8" customHeight="1">
      <c r="A91" s="39"/>
      <c r="B91" s="40"/>
      <c r="C91" s="100" t="s">
        <v>116</v>
      </c>
      <c r="D91" s="41"/>
      <c r="E91" s="41"/>
      <c r="F91" s="41"/>
      <c r="G91" s="41"/>
      <c r="H91" s="41"/>
      <c r="I91" s="147"/>
      <c r="J91" s="206">
        <f>BK91</f>
        <v>0</v>
      </c>
      <c r="K91" s="41"/>
      <c r="L91" s="45"/>
      <c r="M91" s="96"/>
      <c r="N91" s="207"/>
      <c r="O91" s="97"/>
      <c r="P91" s="208">
        <f>P92</f>
        <v>0</v>
      </c>
      <c r="Q91" s="97"/>
      <c r="R91" s="208">
        <f>R92</f>
        <v>0</v>
      </c>
      <c r="S91" s="97"/>
      <c r="T91" s="209">
        <f>T92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68</v>
      </c>
      <c r="AU91" s="18" t="s">
        <v>97</v>
      </c>
      <c r="BK91" s="210">
        <f>BK92</f>
        <v>0</v>
      </c>
    </row>
    <row r="92" s="12" customFormat="1" ht="25.92" customHeight="1">
      <c r="A92" s="12"/>
      <c r="B92" s="211"/>
      <c r="C92" s="212"/>
      <c r="D92" s="213" t="s">
        <v>68</v>
      </c>
      <c r="E92" s="214" t="s">
        <v>117</v>
      </c>
      <c r="F92" s="214" t="s">
        <v>118</v>
      </c>
      <c r="G92" s="212"/>
      <c r="H92" s="212"/>
      <c r="I92" s="215"/>
      <c r="J92" s="216">
        <f>BK92</f>
        <v>0</v>
      </c>
      <c r="K92" s="212"/>
      <c r="L92" s="217"/>
      <c r="M92" s="218"/>
      <c r="N92" s="219"/>
      <c r="O92" s="219"/>
      <c r="P92" s="220">
        <f>P93+P119+P125+P142+P165</f>
        <v>0</v>
      </c>
      <c r="Q92" s="219"/>
      <c r="R92" s="220">
        <f>R93+R119+R125+R142+R165</f>
        <v>0</v>
      </c>
      <c r="S92" s="219"/>
      <c r="T92" s="221">
        <f>T93+T119+T125+T142+T165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2" t="s">
        <v>119</v>
      </c>
      <c r="AT92" s="223" t="s">
        <v>68</v>
      </c>
      <c r="AU92" s="223" t="s">
        <v>69</v>
      </c>
      <c r="AY92" s="222" t="s">
        <v>120</v>
      </c>
      <c r="BK92" s="224">
        <f>BK93+BK119+BK125+BK142+BK165</f>
        <v>0</v>
      </c>
    </row>
    <row r="93" s="12" customFormat="1" ht="22.8" customHeight="1">
      <c r="A93" s="12"/>
      <c r="B93" s="211"/>
      <c r="C93" s="212"/>
      <c r="D93" s="213" t="s">
        <v>68</v>
      </c>
      <c r="E93" s="225" t="s">
        <v>121</v>
      </c>
      <c r="F93" s="225" t="s">
        <v>122</v>
      </c>
      <c r="G93" s="212"/>
      <c r="H93" s="212"/>
      <c r="I93" s="215"/>
      <c r="J93" s="226">
        <f>BK93</f>
        <v>0</v>
      </c>
      <c r="K93" s="212"/>
      <c r="L93" s="217"/>
      <c r="M93" s="218"/>
      <c r="N93" s="219"/>
      <c r="O93" s="219"/>
      <c r="P93" s="220">
        <f>SUM(P94:P118)</f>
        <v>0</v>
      </c>
      <c r="Q93" s="219"/>
      <c r="R93" s="220">
        <f>SUM(R94:R118)</f>
        <v>0</v>
      </c>
      <c r="S93" s="219"/>
      <c r="T93" s="221">
        <f>SUM(T94:T118)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2" t="s">
        <v>119</v>
      </c>
      <c r="AT93" s="223" t="s">
        <v>68</v>
      </c>
      <c r="AU93" s="223" t="s">
        <v>76</v>
      </c>
      <c r="AY93" s="222" t="s">
        <v>120</v>
      </c>
      <c r="BK93" s="224">
        <f>SUM(BK94:BK118)</f>
        <v>0</v>
      </c>
    </row>
    <row r="94" s="2" customFormat="1" ht="16.5" customHeight="1">
      <c r="A94" s="39"/>
      <c r="B94" s="40"/>
      <c r="C94" s="227" t="s">
        <v>76</v>
      </c>
      <c r="D94" s="227" t="s">
        <v>123</v>
      </c>
      <c r="E94" s="228" t="s">
        <v>124</v>
      </c>
      <c r="F94" s="229" t="s">
        <v>125</v>
      </c>
      <c r="G94" s="230" t="s">
        <v>126</v>
      </c>
      <c r="H94" s="231">
        <v>1</v>
      </c>
      <c r="I94" s="232"/>
      <c r="J94" s="233">
        <f>ROUND(I94*H94,2)</f>
        <v>0</v>
      </c>
      <c r="K94" s="229" t="s">
        <v>127</v>
      </c>
      <c r="L94" s="45"/>
      <c r="M94" s="234" t="s">
        <v>19</v>
      </c>
      <c r="N94" s="235" t="s">
        <v>40</v>
      </c>
      <c r="O94" s="85"/>
      <c r="P94" s="236">
        <f>O94*H94</f>
        <v>0</v>
      </c>
      <c r="Q94" s="236">
        <v>0</v>
      </c>
      <c r="R94" s="236">
        <f>Q94*H94</f>
        <v>0</v>
      </c>
      <c r="S94" s="236">
        <v>0</v>
      </c>
      <c r="T94" s="237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38" t="s">
        <v>128</v>
      </c>
      <c r="AT94" s="238" t="s">
        <v>123</v>
      </c>
      <c r="AU94" s="238" t="s">
        <v>78</v>
      </c>
      <c r="AY94" s="18" t="s">
        <v>120</v>
      </c>
      <c r="BE94" s="239">
        <f>IF(N94="základní",J94,0)</f>
        <v>0</v>
      </c>
      <c r="BF94" s="239">
        <f>IF(N94="snížená",J94,0)</f>
        <v>0</v>
      </c>
      <c r="BG94" s="239">
        <f>IF(N94="zákl. přenesená",J94,0)</f>
        <v>0</v>
      </c>
      <c r="BH94" s="239">
        <f>IF(N94="sníž. přenesená",J94,0)</f>
        <v>0</v>
      </c>
      <c r="BI94" s="239">
        <f>IF(N94="nulová",J94,0)</f>
        <v>0</v>
      </c>
      <c r="BJ94" s="18" t="s">
        <v>76</v>
      </c>
      <c r="BK94" s="239">
        <f>ROUND(I94*H94,2)</f>
        <v>0</v>
      </c>
      <c r="BL94" s="18" t="s">
        <v>128</v>
      </c>
      <c r="BM94" s="238" t="s">
        <v>129</v>
      </c>
    </row>
    <row r="95" s="2" customFormat="1">
      <c r="A95" s="39"/>
      <c r="B95" s="40"/>
      <c r="C95" s="41"/>
      <c r="D95" s="240" t="s">
        <v>130</v>
      </c>
      <c r="E95" s="41"/>
      <c r="F95" s="241" t="s">
        <v>125</v>
      </c>
      <c r="G95" s="41"/>
      <c r="H95" s="41"/>
      <c r="I95" s="147"/>
      <c r="J95" s="41"/>
      <c r="K95" s="41"/>
      <c r="L95" s="45"/>
      <c r="M95" s="242"/>
      <c r="N95" s="243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130</v>
      </c>
      <c r="AU95" s="18" t="s">
        <v>78</v>
      </c>
    </row>
    <row r="96" s="13" customFormat="1">
      <c r="A96" s="13"/>
      <c r="B96" s="244"/>
      <c r="C96" s="245"/>
      <c r="D96" s="240" t="s">
        <v>131</v>
      </c>
      <c r="E96" s="246" t="s">
        <v>19</v>
      </c>
      <c r="F96" s="247" t="s">
        <v>132</v>
      </c>
      <c r="G96" s="245"/>
      <c r="H96" s="246" t="s">
        <v>19</v>
      </c>
      <c r="I96" s="248"/>
      <c r="J96" s="245"/>
      <c r="K96" s="245"/>
      <c r="L96" s="249"/>
      <c r="M96" s="250"/>
      <c r="N96" s="251"/>
      <c r="O96" s="251"/>
      <c r="P96" s="251"/>
      <c r="Q96" s="251"/>
      <c r="R96" s="251"/>
      <c r="S96" s="251"/>
      <c r="T96" s="25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3" t="s">
        <v>131</v>
      </c>
      <c r="AU96" s="253" t="s">
        <v>78</v>
      </c>
      <c r="AV96" s="13" t="s">
        <v>76</v>
      </c>
      <c r="AW96" s="13" t="s">
        <v>31</v>
      </c>
      <c r="AX96" s="13" t="s">
        <v>69</v>
      </c>
      <c r="AY96" s="253" t="s">
        <v>120</v>
      </c>
    </row>
    <row r="97" s="14" customFormat="1">
      <c r="A97" s="14"/>
      <c r="B97" s="254"/>
      <c r="C97" s="255"/>
      <c r="D97" s="240" t="s">
        <v>131</v>
      </c>
      <c r="E97" s="256" t="s">
        <v>19</v>
      </c>
      <c r="F97" s="257" t="s">
        <v>76</v>
      </c>
      <c r="G97" s="255"/>
      <c r="H97" s="258">
        <v>1</v>
      </c>
      <c r="I97" s="259"/>
      <c r="J97" s="255"/>
      <c r="K97" s="255"/>
      <c r="L97" s="260"/>
      <c r="M97" s="261"/>
      <c r="N97" s="262"/>
      <c r="O97" s="262"/>
      <c r="P97" s="262"/>
      <c r="Q97" s="262"/>
      <c r="R97" s="262"/>
      <c r="S97" s="262"/>
      <c r="T97" s="26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64" t="s">
        <v>131</v>
      </c>
      <c r="AU97" s="264" t="s">
        <v>78</v>
      </c>
      <c r="AV97" s="14" t="s">
        <v>78</v>
      </c>
      <c r="AW97" s="14" t="s">
        <v>31</v>
      </c>
      <c r="AX97" s="14" t="s">
        <v>76</v>
      </c>
      <c r="AY97" s="264" t="s">
        <v>120</v>
      </c>
    </row>
    <row r="98" s="2" customFormat="1" ht="16.5" customHeight="1">
      <c r="A98" s="39"/>
      <c r="B98" s="40"/>
      <c r="C98" s="227" t="s">
        <v>78</v>
      </c>
      <c r="D98" s="227" t="s">
        <v>123</v>
      </c>
      <c r="E98" s="228" t="s">
        <v>133</v>
      </c>
      <c r="F98" s="229" t="s">
        <v>134</v>
      </c>
      <c r="G98" s="230" t="s">
        <v>126</v>
      </c>
      <c r="H98" s="231">
        <v>1</v>
      </c>
      <c r="I98" s="232"/>
      <c r="J98" s="233">
        <f>ROUND(I98*H98,2)</f>
        <v>0</v>
      </c>
      <c r="K98" s="229" t="s">
        <v>127</v>
      </c>
      <c r="L98" s="45"/>
      <c r="M98" s="234" t="s">
        <v>19</v>
      </c>
      <c r="N98" s="235" t="s">
        <v>40</v>
      </c>
      <c r="O98" s="85"/>
      <c r="P98" s="236">
        <f>O98*H98</f>
        <v>0</v>
      </c>
      <c r="Q98" s="236">
        <v>0</v>
      </c>
      <c r="R98" s="236">
        <f>Q98*H98</f>
        <v>0</v>
      </c>
      <c r="S98" s="236">
        <v>0</v>
      </c>
      <c r="T98" s="237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8" t="s">
        <v>128</v>
      </c>
      <c r="AT98" s="238" t="s">
        <v>123</v>
      </c>
      <c r="AU98" s="238" t="s">
        <v>78</v>
      </c>
      <c r="AY98" s="18" t="s">
        <v>120</v>
      </c>
      <c r="BE98" s="239">
        <f>IF(N98="základní",J98,0)</f>
        <v>0</v>
      </c>
      <c r="BF98" s="239">
        <f>IF(N98="snížená",J98,0)</f>
        <v>0</v>
      </c>
      <c r="BG98" s="239">
        <f>IF(N98="zákl. přenesená",J98,0)</f>
        <v>0</v>
      </c>
      <c r="BH98" s="239">
        <f>IF(N98="sníž. přenesená",J98,0)</f>
        <v>0</v>
      </c>
      <c r="BI98" s="239">
        <f>IF(N98="nulová",J98,0)</f>
        <v>0</v>
      </c>
      <c r="BJ98" s="18" t="s">
        <v>76</v>
      </c>
      <c r="BK98" s="239">
        <f>ROUND(I98*H98,2)</f>
        <v>0</v>
      </c>
      <c r="BL98" s="18" t="s">
        <v>128</v>
      </c>
      <c r="BM98" s="238" t="s">
        <v>135</v>
      </c>
    </row>
    <row r="99" s="2" customFormat="1">
      <c r="A99" s="39"/>
      <c r="B99" s="40"/>
      <c r="C99" s="41"/>
      <c r="D99" s="240" t="s">
        <v>130</v>
      </c>
      <c r="E99" s="41"/>
      <c r="F99" s="241" t="s">
        <v>134</v>
      </c>
      <c r="G99" s="41"/>
      <c r="H99" s="41"/>
      <c r="I99" s="147"/>
      <c r="J99" s="41"/>
      <c r="K99" s="41"/>
      <c r="L99" s="45"/>
      <c r="M99" s="242"/>
      <c r="N99" s="243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130</v>
      </c>
      <c r="AU99" s="18" t="s">
        <v>78</v>
      </c>
    </row>
    <row r="100" s="2" customFormat="1" ht="16.5" customHeight="1">
      <c r="A100" s="39"/>
      <c r="B100" s="40"/>
      <c r="C100" s="227" t="s">
        <v>136</v>
      </c>
      <c r="D100" s="227" t="s">
        <v>123</v>
      </c>
      <c r="E100" s="228" t="s">
        <v>137</v>
      </c>
      <c r="F100" s="229" t="s">
        <v>138</v>
      </c>
      <c r="G100" s="230" t="s">
        <v>126</v>
      </c>
      <c r="H100" s="231">
        <v>1</v>
      </c>
      <c r="I100" s="232"/>
      <c r="J100" s="233">
        <f>ROUND(I100*H100,2)</f>
        <v>0</v>
      </c>
      <c r="K100" s="229" t="s">
        <v>127</v>
      </c>
      <c r="L100" s="45"/>
      <c r="M100" s="234" t="s">
        <v>19</v>
      </c>
      <c r="N100" s="235" t="s">
        <v>40</v>
      </c>
      <c r="O100" s="85"/>
      <c r="P100" s="236">
        <f>O100*H100</f>
        <v>0</v>
      </c>
      <c r="Q100" s="236">
        <v>0</v>
      </c>
      <c r="R100" s="236">
        <f>Q100*H100</f>
        <v>0</v>
      </c>
      <c r="S100" s="236">
        <v>0</v>
      </c>
      <c r="T100" s="237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8" t="s">
        <v>128</v>
      </c>
      <c r="AT100" s="238" t="s">
        <v>123</v>
      </c>
      <c r="AU100" s="238" t="s">
        <v>78</v>
      </c>
      <c r="AY100" s="18" t="s">
        <v>120</v>
      </c>
      <c r="BE100" s="239">
        <f>IF(N100="základní",J100,0)</f>
        <v>0</v>
      </c>
      <c r="BF100" s="239">
        <f>IF(N100="snížená",J100,0)</f>
        <v>0</v>
      </c>
      <c r="BG100" s="239">
        <f>IF(N100="zákl. přenesená",J100,0)</f>
        <v>0</v>
      </c>
      <c r="BH100" s="239">
        <f>IF(N100="sníž. přenesená",J100,0)</f>
        <v>0</v>
      </c>
      <c r="BI100" s="239">
        <f>IF(N100="nulová",J100,0)</f>
        <v>0</v>
      </c>
      <c r="BJ100" s="18" t="s">
        <v>76</v>
      </c>
      <c r="BK100" s="239">
        <f>ROUND(I100*H100,2)</f>
        <v>0</v>
      </c>
      <c r="BL100" s="18" t="s">
        <v>128</v>
      </c>
      <c r="BM100" s="238" t="s">
        <v>139</v>
      </c>
    </row>
    <row r="101" s="2" customFormat="1">
      <c r="A101" s="39"/>
      <c r="B101" s="40"/>
      <c r="C101" s="41"/>
      <c r="D101" s="240" t="s">
        <v>130</v>
      </c>
      <c r="E101" s="41"/>
      <c r="F101" s="241" t="s">
        <v>138</v>
      </c>
      <c r="G101" s="41"/>
      <c r="H101" s="41"/>
      <c r="I101" s="147"/>
      <c r="J101" s="41"/>
      <c r="K101" s="41"/>
      <c r="L101" s="45"/>
      <c r="M101" s="242"/>
      <c r="N101" s="243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130</v>
      </c>
      <c r="AU101" s="18" t="s">
        <v>78</v>
      </c>
    </row>
    <row r="102" s="13" customFormat="1">
      <c r="A102" s="13"/>
      <c r="B102" s="244"/>
      <c r="C102" s="245"/>
      <c r="D102" s="240" t="s">
        <v>131</v>
      </c>
      <c r="E102" s="246" t="s">
        <v>19</v>
      </c>
      <c r="F102" s="247" t="s">
        <v>140</v>
      </c>
      <c r="G102" s="245"/>
      <c r="H102" s="246" t="s">
        <v>19</v>
      </c>
      <c r="I102" s="248"/>
      <c r="J102" s="245"/>
      <c r="K102" s="245"/>
      <c r="L102" s="249"/>
      <c r="M102" s="250"/>
      <c r="N102" s="251"/>
      <c r="O102" s="251"/>
      <c r="P102" s="251"/>
      <c r="Q102" s="251"/>
      <c r="R102" s="251"/>
      <c r="S102" s="251"/>
      <c r="T102" s="25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3" t="s">
        <v>131</v>
      </c>
      <c r="AU102" s="253" t="s">
        <v>78</v>
      </c>
      <c r="AV102" s="13" t="s">
        <v>76</v>
      </c>
      <c r="AW102" s="13" t="s">
        <v>31</v>
      </c>
      <c r="AX102" s="13" t="s">
        <v>69</v>
      </c>
      <c r="AY102" s="253" t="s">
        <v>120</v>
      </c>
    </row>
    <row r="103" s="14" customFormat="1">
      <c r="A103" s="14"/>
      <c r="B103" s="254"/>
      <c r="C103" s="255"/>
      <c r="D103" s="240" t="s">
        <v>131</v>
      </c>
      <c r="E103" s="256" t="s">
        <v>19</v>
      </c>
      <c r="F103" s="257" t="s">
        <v>76</v>
      </c>
      <c r="G103" s="255"/>
      <c r="H103" s="258">
        <v>1</v>
      </c>
      <c r="I103" s="259"/>
      <c r="J103" s="255"/>
      <c r="K103" s="255"/>
      <c r="L103" s="260"/>
      <c r="M103" s="261"/>
      <c r="N103" s="262"/>
      <c r="O103" s="262"/>
      <c r="P103" s="262"/>
      <c r="Q103" s="262"/>
      <c r="R103" s="262"/>
      <c r="S103" s="262"/>
      <c r="T103" s="26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4" t="s">
        <v>131</v>
      </c>
      <c r="AU103" s="264" t="s">
        <v>78</v>
      </c>
      <c r="AV103" s="14" t="s">
        <v>78</v>
      </c>
      <c r="AW103" s="14" t="s">
        <v>31</v>
      </c>
      <c r="AX103" s="14" t="s">
        <v>76</v>
      </c>
      <c r="AY103" s="264" t="s">
        <v>120</v>
      </c>
    </row>
    <row r="104" s="2" customFormat="1" ht="16.5" customHeight="1">
      <c r="A104" s="39"/>
      <c r="B104" s="40"/>
      <c r="C104" s="227" t="s">
        <v>141</v>
      </c>
      <c r="D104" s="227" t="s">
        <v>123</v>
      </c>
      <c r="E104" s="228" t="s">
        <v>142</v>
      </c>
      <c r="F104" s="229" t="s">
        <v>143</v>
      </c>
      <c r="G104" s="230" t="s">
        <v>126</v>
      </c>
      <c r="H104" s="231">
        <v>1</v>
      </c>
      <c r="I104" s="232"/>
      <c r="J104" s="233">
        <f>ROUND(I104*H104,2)</f>
        <v>0</v>
      </c>
      <c r="K104" s="229" t="s">
        <v>127</v>
      </c>
      <c r="L104" s="45"/>
      <c r="M104" s="234" t="s">
        <v>19</v>
      </c>
      <c r="N104" s="235" t="s">
        <v>40</v>
      </c>
      <c r="O104" s="85"/>
      <c r="P104" s="236">
        <f>O104*H104</f>
        <v>0</v>
      </c>
      <c r="Q104" s="236">
        <v>0</v>
      </c>
      <c r="R104" s="236">
        <f>Q104*H104</f>
        <v>0</v>
      </c>
      <c r="S104" s="236">
        <v>0</v>
      </c>
      <c r="T104" s="237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38" t="s">
        <v>128</v>
      </c>
      <c r="AT104" s="238" t="s">
        <v>123</v>
      </c>
      <c r="AU104" s="238" t="s">
        <v>78</v>
      </c>
      <c r="AY104" s="18" t="s">
        <v>120</v>
      </c>
      <c r="BE104" s="239">
        <f>IF(N104="základní",J104,0)</f>
        <v>0</v>
      </c>
      <c r="BF104" s="239">
        <f>IF(N104="snížená",J104,0)</f>
        <v>0</v>
      </c>
      <c r="BG104" s="239">
        <f>IF(N104="zákl. přenesená",J104,0)</f>
        <v>0</v>
      </c>
      <c r="BH104" s="239">
        <f>IF(N104="sníž. přenesená",J104,0)</f>
        <v>0</v>
      </c>
      <c r="BI104" s="239">
        <f>IF(N104="nulová",J104,0)</f>
        <v>0</v>
      </c>
      <c r="BJ104" s="18" t="s">
        <v>76</v>
      </c>
      <c r="BK104" s="239">
        <f>ROUND(I104*H104,2)</f>
        <v>0</v>
      </c>
      <c r="BL104" s="18" t="s">
        <v>128</v>
      </c>
      <c r="BM104" s="238" t="s">
        <v>144</v>
      </c>
    </row>
    <row r="105" s="2" customFormat="1">
      <c r="A105" s="39"/>
      <c r="B105" s="40"/>
      <c r="C105" s="41"/>
      <c r="D105" s="240" t="s">
        <v>130</v>
      </c>
      <c r="E105" s="41"/>
      <c r="F105" s="241" t="s">
        <v>143</v>
      </c>
      <c r="G105" s="41"/>
      <c r="H105" s="41"/>
      <c r="I105" s="147"/>
      <c r="J105" s="41"/>
      <c r="K105" s="41"/>
      <c r="L105" s="45"/>
      <c r="M105" s="242"/>
      <c r="N105" s="243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130</v>
      </c>
      <c r="AU105" s="18" t="s">
        <v>78</v>
      </c>
    </row>
    <row r="106" s="14" customFormat="1">
      <c r="A106" s="14"/>
      <c r="B106" s="254"/>
      <c r="C106" s="255"/>
      <c r="D106" s="240" t="s">
        <v>131</v>
      </c>
      <c r="E106" s="256" t="s">
        <v>19</v>
      </c>
      <c r="F106" s="257" t="s">
        <v>145</v>
      </c>
      <c r="G106" s="255"/>
      <c r="H106" s="258">
        <v>1</v>
      </c>
      <c r="I106" s="259"/>
      <c r="J106" s="255"/>
      <c r="K106" s="255"/>
      <c r="L106" s="260"/>
      <c r="M106" s="261"/>
      <c r="N106" s="262"/>
      <c r="O106" s="262"/>
      <c r="P106" s="262"/>
      <c r="Q106" s="262"/>
      <c r="R106" s="262"/>
      <c r="S106" s="262"/>
      <c r="T106" s="26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4" t="s">
        <v>131</v>
      </c>
      <c r="AU106" s="264" t="s">
        <v>78</v>
      </c>
      <c r="AV106" s="14" t="s">
        <v>78</v>
      </c>
      <c r="AW106" s="14" t="s">
        <v>31</v>
      </c>
      <c r="AX106" s="14" t="s">
        <v>76</v>
      </c>
      <c r="AY106" s="264" t="s">
        <v>120</v>
      </c>
    </row>
    <row r="107" s="2" customFormat="1" ht="16.5" customHeight="1">
      <c r="A107" s="39"/>
      <c r="B107" s="40"/>
      <c r="C107" s="227" t="s">
        <v>119</v>
      </c>
      <c r="D107" s="227" t="s">
        <v>123</v>
      </c>
      <c r="E107" s="228" t="s">
        <v>146</v>
      </c>
      <c r="F107" s="229" t="s">
        <v>147</v>
      </c>
      <c r="G107" s="230" t="s">
        <v>126</v>
      </c>
      <c r="H107" s="231">
        <v>1</v>
      </c>
      <c r="I107" s="232"/>
      <c r="J107" s="233">
        <f>ROUND(I107*H107,2)</f>
        <v>0</v>
      </c>
      <c r="K107" s="229" t="s">
        <v>127</v>
      </c>
      <c r="L107" s="45"/>
      <c r="M107" s="234" t="s">
        <v>19</v>
      </c>
      <c r="N107" s="235" t="s">
        <v>40</v>
      </c>
      <c r="O107" s="85"/>
      <c r="P107" s="236">
        <f>O107*H107</f>
        <v>0</v>
      </c>
      <c r="Q107" s="236">
        <v>0</v>
      </c>
      <c r="R107" s="236">
        <f>Q107*H107</f>
        <v>0</v>
      </c>
      <c r="S107" s="236">
        <v>0</v>
      </c>
      <c r="T107" s="237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38" t="s">
        <v>128</v>
      </c>
      <c r="AT107" s="238" t="s">
        <v>123</v>
      </c>
      <c r="AU107" s="238" t="s">
        <v>78</v>
      </c>
      <c r="AY107" s="18" t="s">
        <v>120</v>
      </c>
      <c r="BE107" s="239">
        <f>IF(N107="základní",J107,0)</f>
        <v>0</v>
      </c>
      <c r="BF107" s="239">
        <f>IF(N107="snížená",J107,0)</f>
        <v>0</v>
      </c>
      <c r="BG107" s="239">
        <f>IF(N107="zákl. přenesená",J107,0)</f>
        <v>0</v>
      </c>
      <c r="BH107" s="239">
        <f>IF(N107="sníž. přenesená",J107,0)</f>
        <v>0</v>
      </c>
      <c r="BI107" s="239">
        <f>IF(N107="nulová",J107,0)</f>
        <v>0</v>
      </c>
      <c r="BJ107" s="18" t="s">
        <v>76</v>
      </c>
      <c r="BK107" s="239">
        <f>ROUND(I107*H107,2)</f>
        <v>0</v>
      </c>
      <c r="BL107" s="18" t="s">
        <v>128</v>
      </c>
      <c r="BM107" s="238" t="s">
        <v>148</v>
      </c>
    </row>
    <row r="108" s="2" customFormat="1">
      <c r="A108" s="39"/>
      <c r="B108" s="40"/>
      <c r="C108" s="41"/>
      <c r="D108" s="240" t="s">
        <v>130</v>
      </c>
      <c r="E108" s="41"/>
      <c r="F108" s="241" t="s">
        <v>147</v>
      </c>
      <c r="G108" s="41"/>
      <c r="H108" s="41"/>
      <c r="I108" s="147"/>
      <c r="J108" s="41"/>
      <c r="K108" s="41"/>
      <c r="L108" s="45"/>
      <c r="M108" s="242"/>
      <c r="N108" s="243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130</v>
      </c>
      <c r="AU108" s="18" t="s">
        <v>78</v>
      </c>
    </row>
    <row r="109" s="14" customFormat="1">
      <c r="A109" s="14"/>
      <c r="B109" s="254"/>
      <c r="C109" s="255"/>
      <c r="D109" s="240" t="s">
        <v>131</v>
      </c>
      <c r="E109" s="256" t="s">
        <v>19</v>
      </c>
      <c r="F109" s="257" t="s">
        <v>149</v>
      </c>
      <c r="G109" s="255"/>
      <c r="H109" s="258">
        <v>1</v>
      </c>
      <c r="I109" s="259"/>
      <c r="J109" s="255"/>
      <c r="K109" s="255"/>
      <c r="L109" s="260"/>
      <c r="M109" s="261"/>
      <c r="N109" s="262"/>
      <c r="O109" s="262"/>
      <c r="P109" s="262"/>
      <c r="Q109" s="262"/>
      <c r="R109" s="262"/>
      <c r="S109" s="262"/>
      <c r="T109" s="26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4" t="s">
        <v>131</v>
      </c>
      <c r="AU109" s="264" t="s">
        <v>78</v>
      </c>
      <c r="AV109" s="14" t="s">
        <v>78</v>
      </c>
      <c r="AW109" s="14" t="s">
        <v>31</v>
      </c>
      <c r="AX109" s="14" t="s">
        <v>76</v>
      </c>
      <c r="AY109" s="264" t="s">
        <v>120</v>
      </c>
    </row>
    <row r="110" s="2" customFormat="1" ht="16.5" customHeight="1">
      <c r="A110" s="39"/>
      <c r="B110" s="40"/>
      <c r="C110" s="227" t="s">
        <v>150</v>
      </c>
      <c r="D110" s="227" t="s">
        <v>123</v>
      </c>
      <c r="E110" s="228" t="s">
        <v>151</v>
      </c>
      <c r="F110" s="229" t="s">
        <v>152</v>
      </c>
      <c r="G110" s="230" t="s">
        <v>126</v>
      </c>
      <c r="H110" s="231">
        <v>1</v>
      </c>
      <c r="I110" s="232"/>
      <c r="J110" s="233">
        <f>ROUND(I110*H110,2)</f>
        <v>0</v>
      </c>
      <c r="K110" s="229" t="s">
        <v>127</v>
      </c>
      <c r="L110" s="45"/>
      <c r="M110" s="234" t="s">
        <v>19</v>
      </c>
      <c r="N110" s="235" t="s">
        <v>40</v>
      </c>
      <c r="O110" s="85"/>
      <c r="P110" s="236">
        <f>O110*H110</f>
        <v>0</v>
      </c>
      <c r="Q110" s="236">
        <v>0</v>
      </c>
      <c r="R110" s="236">
        <f>Q110*H110</f>
        <v>0</v>
      </c>
      <c r="S110" s="236">
        <v>0</v>
      </c>
      <c r="T110" s="237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38" t="s">
        <v>128</v>
      </c>
      <c r="AT110" s="238" t="s">
        <v>123</v>
      </c>
      <c r="AU110" s="238" t="s">
        <v>78</v>
      </c>
      <c r="AY110" s="18" t="s">
        <v>120</v>
      </c>
      <c r="BE110" s="239">
        <f>IF(N110="základní",J110,0)</f>
        <v>0</v>
      </c>
      <c r="BF110" s="239">
        <f>IF(N110="snížená",J110,0)</f>
        <v>0</v>
      </c>
      <c r="BG110" s="239">
        <f>IF(N110="zákl. přenesená",J110,0)</f>
        <v>0</v>
      </c>
      <c r="BH110" s="239">
        <f>IF(N110="sníž. přenesená",J110,0)</f>
        <v>0</v>
      </c>
      <c r="BI110" s="239">
        <f>IF(N110="nulová",J110,0)</f>
        <v>0</v>
      </c>
      <c r="BJ110" s="18" t="s">
        <v>76</v>
      </c>
      <c r="BK110" s="239">
        <f>ROUND(I110*H110,2)</f>
        <v>0</v>
      </c>
      <c r="BL110" s="18" t="s">
        <v>128</v>
      </c>
      <c r="BM110" s="238" t="s">
        <v>153</v>
      </c>
    </row>
    <row r="111" s="2" customFormat="1">
      <c r="A111" s="39"/>
      <c r="B111" s="40"/>
      <c r="C111" s="41"/>
      <c r="D111" s="240" t="s">
        <v>130</v>
      </c>
      <c r="E111" s="41"/>
      <c r="F111" s="241" t="s">
        <v>152</v>
      </c>
      <c r="G111" s="41"/>
      <c r="H111" s="41"/>
      <c r="I111" s="147"/>
      <c r="J111" s="41"/>
      <c r="K111" s="41"/>
      <c r="L111" s="45"/>
      <c r="M111" s="242"/>
      <c r="N111" s="243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130</v>
      </c>
      <c r="AU111" s="18" t="s">
        <v>78</v>
      </c>
    </row>
    <row r="112" s="2" customFormat="1" ht="16.5" customHeight="1">
      <c r="A112" s="39"/>
      <c r="B112" s="40"/>
      <c r="C112" s="227" t="s">
        <v>154</v>
      </c>
      <c r="D112" s="227" t="s">
        <v>123</v>
      </c>
      <c r="E112" s="228" t="s">
        <v>155</v>
      </c>
      <c r="F112" s="229" t="s">
        <v>156</v>
      </c>
      <c r="G112" s="230" t="s">
        <v>126</v>
      </c>
      <c r="H112" s="231">
        <v>1</v>
      </c>
      <c r="I112" s="232"/>
      <c r="J112" s="233">
        <f>ROUND(I112*H112,2)</f>
        <v>0</v>
      </c>
      <c r="K112" s="229" t="s">
        <v>127</v>
      </c>
      <c r="L112" s="45"/>
      <c r="M112" s="234" t="s">
        <v>19</v>
      </c>
      <c r="N112" s="235" t="s">
        <v>40</v>
      </c>
      <c r="O112" s="85"/>
      <c r="P112" s="236">
        <f>O112*H112</f>
        <v>0</v>
      </c>
      <c r="Q112" s="236">
        <v>0</v>
      </c>
      <c r="R112" s="236">
        <f>Q112*H112</f>
        <v>0</v>
      </c>
      <c r="S112" s="236">
        <v>0</v>
      </c>
      <c r="T112" s="237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38" t="s">
        <v>128</v>
      </c>
      <c r="AT112" s="238" t="s">
        <v>123</v>
      </c>
      <c r="AU112" s="238" t="s">
        <v>78</v>
      </c>
      <c r="AY112" s="18" t="s">
        <v>120</v>
      </c>
      <c r="BE112" s="239">
        <f>IF(N112="základní",J112,0)</f>
        <v>0</v>
      </c>
      <c r="BF112" s="239">
        <f>IF(N112="snížená",J112,0)</f>
        <v>0</v>
      </c>
      <c r="BG112" s="239">
        <f>IF(N112="zákl. přenesená",J112,0)</f>
        <v>0</v>
      </c>
      <c r="BH112" s="239">
        <f>IF(N112="sníž. přenesená",J112,0)</f>
        <v>0</v>
      </c>
      <c r="BI112" s="239">
        <f>IF(N112="nulová",J112,0)</f>
        <v>0</v>
      </c>
      <c r="BJ112" s="18" t="s">
        <v>76</v>
      </c>
      <c r="BK112" s="239">
        <f>ROUND(I112*H112,2)</f>
        <v>0</v>
      </c>
      <c r="BL112" s="18" t="s">
        <v>128</v>
      </c>
      <c r="BM112" s="238" t="s">
        <v>157</v>
      </c>
    </row>
    <row r="113" s="2" customFormat="1">
      <c r="A113" s="39"/>
      <c r="B113" s="40"/>
      <c r="C113" s="41"/>
      <c r="D113" s="240" t="s">
        <v>130</v>
      </c>
      <c r="E113" s="41"/>
      <c r="F113" s="241" t="s">
        <v>156</v>
      </c>
      <c r="G113" s="41"/>
      <c r="H113" s="41"/>
      <c r="I113" s="147"/>
      <c r="J113" s="41"/>
      <c r="K113" s="41"/>
      <c r="L113" s="45"/>
      <c r="M113" s="242"/>
      <c r="N113" s="243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130</v>
      </c>
      <c r="AU113" s="18" t="s">
        <v>78</v>
      </c>
    </row>
    <row r="114" s="13" customFormat="1">
      <c r="A114" s="13"/>
      <c r="B114" s="244"/>
      <c r="C114" s="245"/>
      <c r="D114" s="240" t="s">
        <v>131</v>
      </c>
      <c r="E114" s="246" t="s">
        <v>19</v>
      </c>
      <c r="F114" s="247" t="s">
        <v>158</v>
      </c>
      <c r="G114" s="245"/>
      <c r="H114" s="246" t="s">
        <v>19</v>
      </c>
      <c r="I114" s="248"/>
      <c r="J114" s="245"/>
      <c r="K114" s="245"/>
      <c r="L114" s="249"/>
      <c r="M114" s="250"/>
      <c r="N114" s="251"/>
      <c r="O114" s="251"/>
      <c r="P114" s="251"/>
      <c r="Q114" s="251"/>
      <c r="R114" s="251"/>
      <c r="S114" s="251"/>
      <c r="T114" s="25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3" t="s">
        <v>131</v>
      </c>
      <c r="AU114" s="253" t="s">
        <v>78</v>
      </c>
      <c r="AV114" s="13" t="s">
        <v>76</v>
      </c>
      <c r="AW114" s="13" t="s">
        <v>31</v>
      </c>
      <c r="AX114" s="13" t="s">
        <v>69</v>
      </c>
      <c r="AY114" s="253" t="s">
        <v>120</v>
      </c>
    </row>
    <row r="115" s="14" customFormat="1">
      <c r="A115" s="14"/>
      <c r="B115" s="254"/>
      <c r="C115" s="255"/>
      <c r="D115" s="240" t="s">
        <v>131</v>
      </c>
      <c r="E115" s="256" t="s">
        <v>19</v>
      </c>
      <c r="F115" s="257" t="s">
        <v>76</v>
      </c>
      <c r="G115" s="255"/>
      <c r="H115" s="258">
        <v>1</v>
      </c>
      <c r="I115" s="259"/>
      <c r="J115" s="255"/>
      <c r="K115" s="255"/>
      <c r="L115" s="260"/>
      <c r="M115" s="261"/>
      <c r="N115" s="262"/>
      <c r="O115" s="262"/>
      <c r="P115" s="262"/>
      <c r="Q115" s="262"/>
      <c r="R115" s="262"/>
      <c r="S115" s="262"/>
      <c r="T115" s="26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4" t="s">
        <v>131</v>
      </c>
      <c r="AU115" s="264" t="s">
        <v>78</v>
      </c>
      <c r="AV115" s="14" t="s">
        <v>78</v>
      </c>
      <c r="AW115" s="14" t="s">
        <v>31</v>
      </c>
      <c r="AX115" s="14" t="s">
        <v>76</v>
      </c>
      <c r="AY115" s="264" t="s">
        <v>120</v>
      </c>
    </row>
    <row r="116" s="2" customFormat="1" ht="16.5" customHeight="1">
      <c r="A116" s="39"/>
      <c r="B116" s="40"/>
      <c r="C116" s="227" t="s">
        <v>159</v>
      </c>
      <c r="D116" s="227" t="s">
        <v>123</v>
      </c>
      <c r="E116" s="228" t="s">
        <v>160</v>
      </c>
      <c r="F116" s="229" t="s">
        <v>156</v>
      </c>
      <c r="G116" s="230" t="s">
        <v>161</v>
      </c>
      <c r="H116" s="231">
        <v>1</v>
      </c>
      <c r="I116" s="232"/>
      <c r="J116" s="233">
        <f>ROUND(I116*H116,2)</f>
        <v>0</v>
      </c>
      <c r="K116" s="229" t="s">
        <v>19</v>
      </c>
      <c r="L116" s="45"/>
      <c r="M116" s="234" t="s">
        <v>19</v>
      </c>
      <c r="N116" s="235" t="s">
        <v>40</v>
      </c>
      <c r="O116" s="85"/>
      <c r="P116" s="236">
        <f>O116*H116</f>
        <v>0</v>
      </c>
      <c r="Q116" s="236">
        <v>0</v>
      </c>
      <c r="R116" s="236">
        <f>Q116*H116</f>
        <v>0</v>
      </c>
      <c r="S116" s="236">
        <v>0</v>
      </c>
      <c r="T116" s="237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38" t="s">
        <v>128</v>
      </c>
      <c r="AT116" s="238" t="s">
        <v>123</v>
      </c>
      <c r="AU116" s="238" t="s">
        <v>78</v>
      </c>
      <c r="AY116" s="18" t="s">
        <v>120</v>
      </c>
      <c r="BE116" s="239">
        <f>IF(N116="základní",J116,0)</f>
        <v>0</v>
      </c>
      <c r="BF116" s="239">
        <f>IF(N116="snížená",J116,0)</f>
        <v>0</v>
      </c>
      <c r="BG116" s="239">
        <f>IF(N116="zákl. přenesená",J116,0)</f>
        <v>0</v>
      </c>
      <c r="BH116" s="239">
        <f>IF(N116="sníž. přenesená",J116,0)</f>
        <v>0</v>
      </c>
      <c r="BI116" s="239">
        <f>IF(N116="nulová",J116,0)</f>
        <v>0</v>
      </c>
      <c r="BJ116" s="18" t="s">
        <v>76</v>
      </c>
      <c r="BK116" s="239">
        <f>ROUND(I116*H116,2)</f>
        <v>0</v>
      </c>
      <c r="BL116" s="18" t="s">
        <v>128</v>
      </c>
      <c r="BM116" s="238" t="s">
        <v>162</v>
      </c>
    </row>
    <row r="117" s="2" customFormat="1">
      <c r="A117" s="39"/>
      <c r="B117" s="40"/>
      <c r="C117" s="41"/>
      <c r="D117" s="240" t="s">
        <v>130</v>
      </c>
      <c r="E117" s="41"/>
      <c r="F117" s="241" t="s">
        <v>156</v>
      </c>
      <c r="G117" s="41"/>
      <c r="H117" s="41"/>
      <c r="I117" s="147"/>
      <c r="J117" s="41"/>
      <c r="K117" s="41"/>
      <c r="L117" s="45"/>
      <c r="M117" s="242"/>
      <c r="N117" s="243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130</v>
      </c>
      <c r="AU117" s="18" t="s">
        <v>78</v>
      </c>
    </row>
    <row r="118" s="14" customFormat="1">
      <c r="A118" s="14"/>
      <c r="B118" s="254"/>
      <c r="C118" s="255"/>
      <c r="D118" s="240" t="s">
        <v>131</v>
      </c>
      <c r="E118" s="256" t="s">
        <v>19</v>
      </c>
      <c r="F118" s="257" t="s">
        <v>163</v>
      </c>
      <c r="G118" s="255"/>
      <c r="H118" s="258">
        <v>1</v>
      </c>
      <c r="I118" s="259"/>
      <c r="J118" s="255"/>
      <c r="K118" s="255"/>
      <c r="L118" s="260"/>
      <c r="M118" s="261"/>
      <c r="N118" s="262"/>
      <c r="O118" s="262"/>
      <c r="P118" s="262"/>
      <c r="Q118" s="262"/>
      <c r="R118" s="262"/>
      <c r="S118" s="262"/>
      <c r="T118" s="26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4" t="s">
        <v>131</v>
      </c>
      <c r="AU118" s="264" t="s">
        <v>78</v>
      </c>
      <c r="AV118" s="14" t="s">
        <v>78</v>
      </c>
      <c r="AW118" s="14" t="s">
        <v>31</v>
      </c>
      <c r="AX118" s="14" t="s">
        <v>76</v>
      </c>
      <c r="AY118" s="264" t="s">
        <v>120</v>
      </c>
    </row>
    <row r="119" s="12" customFormat="1" ht="22.8" customHeight="1">
      <c r="A119" s="12"/>
      <c r="B119" s="211"/>
      <c r="C119" s="212"/>
      <c r="D119" s="213" t="s">
        <v>68</v>
      </c>
      <c r="E119" s="225" t="s">
        <v>164</v>
      </c>
      <c r="F119" s="225" t="s">
        <v>165</v>
      </c>
      <c r="G119" s="212"/>
      <c r="H119" s="212"/>
      <c r="I119" s="215"/>
      <c r="J119" s="226">
        <f>BK119</f>
        <v>0</v>
      </c>
      <c r="K119" s="212"/>
      <c r="L119" s="217"/>
      <c r="M119" s="218"/>
      <c r="N119" s="219"/>
      <c r="O119" s="219"/>
      <c r="P119" s="220">
        <f>SUM(P120:P124)</f>
        <v>0</v>
      </c>
      <c r="Q119" s="219"/>
      <c r="R119" s="220">
        <f>SUM(R120:R124)</f>
        <v>0</v>
      </c>
      <c r="S119" s="219"/>
      <c r="T119" s="221">
        <f>SUM(T120:T124)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2" t="s">
        <v>119</v>
      </c>
      <c r="AT119" s="223" t="s">
        <v>68</v>
      </c>
      <c r="AU119" s="223" t="s">
        <v>76</v>
      </c>
      <c r="AY119" s="222" t="s">
        <v>120</v>
      </c>
      <c r="BK119" s="224">
        <f>SUM(BK120:BK124)</f>
        <v>0</v>
      </c>
    </row>
    <row r="120" s="2" customFormat="1" ht="16.5" customHeight="1">
      <c r="A120" s="39"/>
      <c r="B120" s="40"/>
      <c r="C120" s="227" t="s">
        <v>166</v>
      </c>
      <c r="D120" s="227" t="s">
        <v>123</v>
      </c>
      <c r="E120" s="228" t="s">
        <v>167</v>
      </c>
      <c r="F120" s="229" t="s">
        <v>165</v>
      </c>
      <c r="G120" s="230" t="s">
        <v>126</v>
      </c>
      <c r="H120" s="231">
        <v>1</v>
      </c>
      <c r="I120" s="232"/>
      <c r="J120" s="233">
        <f>ROUND(I120*H120,2)</f>
        <v>0</v>
      </c>
      <c r="K120" s="229" t="s">
        <v>127</v>
      </c>
      <c r="L120" s="45"/>
      <c r="M120" s="234" t="s">
        <v>19</v>
      </c>
      <c r="N120" s="235" t="s">
        <v>40</v>
      </c>
      <c r="O120" s="85"/>
      <c r="P120" s="236">
        <f>O120*H120</f>
        <v>0</v>
      </c>
      <c r="Q120" s="236">
        <v>0</v>
      </c>
      <c r="R120" s="236">
        <f>Q120*H120</f>
        <v>0</v>
      </c>
      <c r="S120" s="236">
        <v>0</v>
      </c>
      <c r="T120" s="237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38" t="s">
        <v>128</v>
      </c>
      <c r="AT120" s="238" t="s">
        <v>123</v>
      </c>
      <c r="AU120" s="238" t="s">
        <v>78</v>
      </c>
      <c r="AY120" s="18" t="s">
        <v>120</v>
      </c>
      <c r="BE120" s="239">
        <f>IF(N120="základní",J120,0)</f>
        <v>0</v>
      </c>
      <c r="BF120" s="239">
        <f>IF(N120="snížená",J120,0)</f>
        <v>0</v>
      </c>
      <c r="BG120" s="239">
        <f>IF(N120="zákl. přenesená",J120,0)</f>
        <v>0</v>
      </c>
      <c r="BH120" s="239">
        <f>IF(N120="sníž. přenesená",J120,0)</f>
        <v>0</v>
      </c>
      <c r="BI120" s="239">
        <f>IF(N120="nulová",J120,0)</f>
        <v>0</v>
      </c>
      <c r="BJ120" s="18" t="s">
        <v>76</v>
      </c>
      <c r="BK120" s="239">
        <f>ROUND(I120*H120,2)</f>
        <v>0</v>
      </c>
      <c r="BL120" s="18" t="s">
        <v>128</v>
      </c>
      <c r="BM120" s="238" t="s">
        <v>168</v>
      </c>
    </row>
    <row r="121" s="2" customFormat="1">
      <c r="A121" s="39"/>
      <c r="B121" s="40"/>
      <c r="C121" s="41"/>
      <c r="D121" s="240" t="s">
        <v>130</v>
      </c>
      <c r="E121" s="41"/>
      <c r="F121" s="241" t="s">
        <v>165</v>
      </c>
      <c r="G121" s="41"/>
      <c r="H121" s="41"/>
      <c r="I121" s="147"/>
      <c r="J121" s="41"/>
      <c r="K121" s="41"/>
      <c r="L121" s="45"/>
      <c r="M121" s="242"/>
      <c r="N121" s="243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130</v>
      </c>
      <c r="AU121" s="18" t="s">
        <v>78</v>
      </c>
    </row>
    <row r="122" s="2" customFormat="1">
      <c r="A122" s="39"/>
      <c r="B122" s="40"/>
      <c r="C122" s="41"/>
      <c r="D122" s="240" t="s">
        <v>169</v>
      </c>
      <c r="E122" s="41"/>
      <c r="F122" s="265" t="s">
        <v>170</v>
      </c>
      <c r="G122" s="41"/>
      <c r="H122" s="41"/>
      <c r="I122" s="147"/>
      <c r="J122" s="41"/>
      <c r="K122" s="41"/>
      <c r="L122" s="45"/>
      <c r="M122" s="242"/>
      <c r="N122" s="243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169</v>
      </c>
      <c r="AU122" s="18" t="s">
        <v>78</v>
      </c>
    </row>
    <row r="123" s="2" customFormat="1" ht="16.5" customHeight="1">
      <c r="A123" s="39"/>
      <c r="B123" s="40"/>
      <c r="C123" s="227" t="s">
        <v>171</v>
      </c>
      <c r="D123" s="227" t="s">
        <v>123</v>
      </c>
      <c r="E123" s="228" t="s">
        <v>172</v>
      </c>
      <c r="F123" s="229" t="s">
        <v>173</v>
      </c>
      <c r="G123" s="230" t="s">
        <v>161</v>
      </c>
      <c r="H123" s="231">
        <v>2</v>
      </c>
      <c r="I123" s="232"/>
      <c r="J123" s="233">
        <f>ROUND(I123*H123,2)</f>
        <v>0</v>
      </c>
      <c r="K123" s="229" t="s">
        <v>127</v>
      </c>
      <c r="L123" s="45"/>
      <c r="M123" s="234" t="s">
        <v>19</v>
      </c>
      <c r="N123" s="235" t="s">
        <v>40</v>
      </c>
      <c r="O123" s="85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8" t="s">
        <v>128</v>
      </c>
      <c r="AT123" s="238" t="s">
        <v>123</v>
      </c>
      <c r="AU123" s="238" t="s">
        <v>78</v>
      </c>
      <c r="AY123" s="18" t="s">
        <v>120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8" t="s">
        <v>76</v>
      </c>
      <c r="BK123" s="239">
        <f>ROUND(I123*H123,2)</f>
        <v>0</v>
      </c>
      <c r="BL123" s="18" t="s">
        <v>128</v>
      </c>
      <c r="BM123" s="238" t="s">
        <v>174</v>
      </c>
    </row>
    <row r="124" s="2" customFormat="1">
      <c r="A124" s="39"/>
      <c r="B124" s="40"/>
      <c r="C124" s="41"/>
      <c r="D124" s="240" t="s">
        <v>130</v>
      </c>
      <c r="E124" s="41"/>
      <c r="F124" s="241" t="s">
        <v>173</v>
      </c>
      <c r="G124" s="41"/>
      <c r="H124" s="41"/>
      <c r="I124" s="147"/>
      <c r="J124" s="41"/>
      <c r="K124" s="41"/>
      <c r="L124" s="45"/>
      <c r="M124" s="242"/>
      <c r="N124" s="243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130</v>
      </c>
      <c r="AU124" s="18" t="s">
        <v>78</v>
      </c>
    </row>
    <row r="125" s="12" customFormat="1" ht="22.8" customHeight="1">
      <c r="A125" s="12"/>
      <c r="B125" s="211"/>
      <c r="C125" s="212"/>
      <c r="D125" s="213" t="s">
        <v>68</v>
      </c>
      <c r="E125" s="225" t="s">
        <v>175</v>
      </c>
      <c r="F125" s="225" t="s">
        <v>176</v>
      </c>
      <c r="G125" s="212"/>
      <c r="H125" s="212"/>
      <c r="I125" s="215"/>
      <c r="J125" s="226">
        <f>BK125</f>
        <v>0</v>
      </c>
      <c r="K125" s="212"/>
      <c r="L125" s="217"/>
      <c r="M125" s="218"/>
      <c r="N125" s="219"/>
      <c r="O125" s="219"/>
      <c r="P125" s="220">
        <f>SUM(P126:P141)</f>
        <v>0</v>
      </c>
      <c r="Q125" s="219"/>
      <c r="R125" s="220">
        <f>SUM(R126:R141)</f>
        <v>0</v>
      </c>
      <c r="S125" s="219"/>
      <c r="T125" s="221">
        <f>SUM(T126:T141)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119</v>
      </c>
      <c r="AT125" s="223" t="s">
        <v>68</v>
      </c>
      <c r="AU125" s="223" t="s">
        <v>76</v>
      </c>
      <c r="AY125" s="222" t="s">
        <v>120</v>
      </c>
      <c r="BK125" s="224">
        <f>SUM(BK126:BK141)</f>
        <v>0</v>
      </c>
    </row>
    <row r="126" s="2" customFormat="1" ht="16.5" customHeight="1">
      <c r="A126" s="39"/>
      <c r="B126" s="40"/>
      <c r="C126" s="227" t="s">
        <v>177</v>
      </c>
      <c r="D126" s="227" t="s">
        <v>123</v>
      </c>
      <c r="E126" s="228" t="s">
        <v>178</v>
      </c>
      <c r="F126" s="229" t="s">
        <v>179</v>
      </c>
      <c r="G126" s="230" t="s">
        <v>126</v>
      </c>
      <c r="H126" s="231">
        <v>1</v>
      </c>
      <c r="I126" s="232"/>
      <c r="J126" s="233">
        <f>ROUND(I126*H126,2)</f>
        <v>0</v>
      </c>
      <c r="K126" s="229" t="s">
        <v>127</v>
      </c>
      <c r="L126" s="45"/>
      <c r="M126" s="234" t="s">
        <v>19</v>
      </c>
      <c r="N126" s="235" t="s">
        <v>40</v>
      </c>
      <c r="O126" s="85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128</v>
      </c>
      <c r="AT126" s="238" t="s">
        <v>123</v>
      </c>
      <c r="AU126" s="238" t="s">
        <v>78</v>
      </c>
      <c r="AY126" s="18" t="s">
        <v>120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76</v>
      </c>
      <c r="BK126" s="239">
        <f>ROUND(I126*H126,2)</f>
        <v>0</v>
      </c>
      <c r="BL126" s="18" t="s">
        <v>128</v>
      </c>
      <c r="BM126" s="238" t="s">
        <v>180</v>
      </c>
    </row>
    <row r="127" s="2" customFormat="1">
      <c r="A127" s="39"/>
      <c r="B127" s="40"/>
      <c r="C127" s="41"/>
      <c r="D127" s="240" t="s">
        <v>130</v>
      </c>
      <c r="E127" s="41"/>
      <c r="F127" s="241" t="s">
        <v>179</v>
      </c>
      <c r="G127" s="41"/>
      <c r="H127" s="41"/>
      <c r="I127" s="147"/>
      <c r="J127" s="41"/>
      <c r="K127" s="41"/>
      <c r="L127" s="45"/>
      <c r="M127" s="242"/>
      <c r="N127" s="243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130</v>
      </c>
      <c r="AU127" s="18" t="s">
        <v>78</v>
      </c>
    </row>
    <row r="128" s="14" customFormat="1">
      <c r="A128" s="14"/>
      <c r="B128" s="254"/>
      <c r="C128" s="255"/>
      <c r="D128" s="240" t="s">
        <v>131</v>
      </c>
      <c r="E128" s="256" t="s">
        <v>19</v>
      </c>
      <c r="F128" s="257" t="s">
        <v>181</v>
      </c>
      <c r="G128" s="255"/>
      <c r="H128" s="258">
        <v>1</v>
      </c>
      <c r="I128" s="259"/>
      <c r="J128" s="255"/>
      <c r="K128" s="255"/>
      <c r="L128" s="260"/>
      <c r="M128" s="261"/>
      <c r="N128" s="262"/>
      <c r="O128" s="262"/>
      <c r="P128" s="262"/>
      <c r="Q128" s="262"/>
      <c r="R128" s="262"/>
      <c r="S128" s="262"/>
      <c r="T128" s="26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4" t="s">
        <v>131</v>
      </c>
      <c r="AU128" s="264" t="s">
        <v>78</v>
      </c>
      <c r="AV128" s="14" t="s">
        <v>78</v>
      </c>
      <c r="AW128" s="14" t="s">
        <v>31</v>
      </c>
      <c r="AX128" s="14" t="s">
        <v>76</v>
      </c>
      <c r="AY128" s="264" t="s">
        <v>120</v>
      </c>
    </row>
    <row r="129" s="2" customFormat="1" ht="16.5" customHeight="1">
      <c r="A129" s="39"/>
      <c r="B129" s="40"/>
      <c r="C129" s="227" t="s">
        <v>182</v>
      </c>
      <c r="D129" s="227" t="s">
        <v>123</v>
      </c>
      <c r="E129" s="228" t="s">
        <v>183</v>
      </c>
      <c r="F129" s="229" t="s">
        <v>184</v>
      </c>
      <c r="G129" s="230" t="s">
        <v>126</v>
      </c>
      <c r="H129" s="231">
        <v>1</v>
      </c>
      <c r="I129" s="232"/>
      <c r="J129" s="233">
        <f>ROUND(I129*H129,2)</f>
        <v>0</v>
      </c>
      <c r="K129" s="229" t="s">
        <v>127</v>
      </c>
      <c r="L129" s="45"/>
      <c r="M129" s="234" t="s">
        <v>19</v>
      </c>
      <c r="N129" s="235" t="s">
        <v>40</v>
      </c>
      <c r="O129" s="85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128</v>
      </c>
      <c r="AT129" s="238" t="s">
        <v>123</v>
      </c>
      <c r="AU129" s="238" t="s">
        <v>78</v>
      </c>
      <c r="AY129" s="18" t="s">
        <v>120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76</v>
      </c>
      <c r="BK129" s="239">
        <f>ROUND(I129*H129,2)</f>
        <v>0</v>
      </c>
      <c r="BL129" s="18" t="s">
        <v>128</v>
      </c>
      <c r="BM129" s="238" t="s">
        <v>185</v>
      </c>
    </row>
    <row r="130" s="2" customFormat="1">
      <c r="A130" s="39"/>
      <c r="B130" s="40"/>
      <c r="C130" s="41"/>
      <c r="D130" s="240" t="s">
        <v>130</v>
      </c>
      <c r="E130" s="41"/>
      <c r="F130" s="241" t="s">
        <v>184</v>
      </c>
      <c r="G130" s="41"/>
      <c r="H130" s="41"/>
      <c r="I130" s="147"/>
      <c r="J130" s="41"/>
      <c r="K130" s="41"/>
      <c r="L130" s="45"/>
      <c r="M130" s="242"/>
      <c r="N130" s="243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130</v>
      </c>
      <c r="AU130" s="18" t="s">
        <v>78</v>
      </c>
    </row>
    <row r="131" s="13" customFormat="1">
      <c r="A131" s="13"/>
      <c r="B131" s="244"/>
      <c r="C131" s="245"/>
      <c r="D131" s="240" t="s">
        <v>131</v>
      </c>
      <c r="E131" s="246" t="s">
        <v>19</v>
      </c>
      <c r="F131" s="247" t="s">
        <v>186</v>
      </c>
      <c r="G131" s="245"/>
      <c r="H131" s="246" t="s">
        <v>19</v>
      </c>
      <c r="I131" s="248"/>
      <c r="J131" s="245"/>
      <c r="K131" s="245"/>
      <c r="L131" s="249"/>
      <c r="M131" s="250"/>
      <c r="N131" s="251"/>
      <c r="O131" s="251"/>
      <c r="P131" s="251"/>
      <c r="Q131" s="251"/>
      <c r="R131" s="251"/>
      <c r="S131" s="251"/>
      <c r="T131" s="25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3" t="s">
        <v>131</v>
      </c>
      <c r="AU131" s="253" t="s">
        <v>78</v>
      </c>
      <c r="AV131" s="13" t="s">
        <v>76</v>
      </c>
      <c r="AW131" s="13" t="s">
        <v>31</v>
      </c>
      <c r="AX131" s="13" t="s">
        <v>69</v>
      </c>
      <c r="AY131" s="253" t="s">
        <v>120</v>
      </c>
    </row>
    <row r="132" s="13" customFormat="1">
      <c r="A132" s="13"/>
      <c r="B132" s="244"/>
      <c r="C132" s="245"/>
      <c r="D132" s="240" t="s">
        <v>131</v>
      </c>
      <c r="E132" s="246" t="s">
        <v>19</v>
      </c>
      <c r="F132" s="247" t="s">
        <v>187</v>
      </c>
      <c r="G132" s="245"/>
      <c r="H132" s="246" t="s">
        <v>19</v>
      </c>
      <c r="I132" s="248"/>
      <c r="J132" s="245"/>
      <c r="K132" s="245"/>
      <c r="L132" s="249"/>
      <c r="M132" s="250"/>
      <c r="N132" s="251"/>
      <c r="O132" s="251"/>
      <c r="P132" s="251"/>
      <c r="Q132" s="251"/>
      <c r="R132" s="251"/>
      <c r="S132" s="251"/>
      <c r="T132" s="25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3" t="s">
        <v>131</v>
      </c>
      <c r="AU132" s="253" t="s">
        <v>78</v>
      </c>
      <c r="AV132" s="13" t="s">
        <v>76</v>
      </c>
      <c r="AW132" s="13" t="s">
        <v>31</v>
      </c>
      <c r="AX132" s="13" t="s">
        <v>69</v>
      </c>
      <c r="AY132" s="253" t="s">
        <v>120</v>
      </c>
    </row>
    <row r="133" s="14" customFormat="1">
      <c r="A133" s="14"/>
      <c r="B133" s="254"/>
      <c r="C133" s="255"/>
      <c r="D133" s="240" t="s">
        <v>131</v>
      </c>
      <c r="E133" s="256" t="s">
        <v>19</v>
      </c>
      <c r="F133" s="257" t="s">
        <v>76</v>
      </c>
      <c r="G133" s="255"/>
      <c r="H133" s="258">
        <v>1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4" t="s">
        <v>131</v>
      </c>
      <c r="AU133" s="264" t="s">
        <v>78</v>
      </c>
      <c r="AV133" s="14" t="s">
        <v>78</v>
      </c>
      <c r="AW133" s="14" t="s">
        <v>31</v>
      </c>
      <c r="AX133" s="14" t="s">
        <v>76</v>
      </c>
      <c r="AY133" s="264" t="s">
        <v>120</v>
      </c>
    </row>
    <row r="134" s="2" customFormat="1" ht="16.5" customHeight="1">
      <c r="A134" s="39"/>
      <c r="B134" s="40"/>
      <c r="C134" s="227" t="s">
        <v>188</v>
      </c>
      <c r="D134" s="227" t="s">
        <v>123</v>
      </c>
      <c r="E134" s="228" t="s">
        <v>189</v>
      </c>
      <c r="F134" s="229" t="s">
        <v>190</v>
      </c>
      <c r="G134" s="230" t="s">
        <v>126</v>
      </c>
      <c r="H134" s="231">
        <v>1</v>
      </c>
      <c r="I134" s="232"/>
      <c r="J134" s="233">
        <f>ROUND(I134*H134,2)</f>
        <v>0</v>
      </c>
      <c r="K134" s="229" t="s">
        <v>127</v>
      </c>
      <c r="L134" s="45"/>
      <c r="M134" s="234" t="s">
        <v>19</v>
      </c>
      <c r="N134" s="235" t="s">
        <v>40</v>
      </c>
      <c r="O134" s="85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128</v>
      </c>
      <c r="AT134" s="238" t="s">
        <v>123</v>
      </c>
      <c r="AU134" s="238" t="s">
        <v>78</v>
      </c>
      <c r="AY134" s="18" t="s">
        <v>120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76</v>
      </c>
      <c r="BK134" s="239">
        <f>ROUND(I134*H134,2)</f>
        <v>0</v>
      </c>
      <c r="BL134" s="18" t="s">
        <v>128</v>
      </c>
      <c r="BM134" s="238" t="s">
        <v>191</v>
      </c>
    </row>
    <row r="135" s="2" customFormat="1">
      <c r="A135" s="39"/>
      <c r="B135" s="40"/>
      <c r="C135" s="41"/>
      <c r="D135" s="240" t="s">
        <v>130</v>
      </c>
      <c r="E135" s="41"/>
      <c r="F135" s="241" t="s">
        <v>190</v>
      </c>
      <c r="G135" s="41"/>
      <c r="H135" s="41"/>
      <c r="I135" s="147"/>
      <c r="J135" s="41"/>
      <c r="K135" s="41"/>
      <c r="L135" s="45"/>
      <c r="M135" s="242"/>
      <c r="N135" s="243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130</v>
      </c>
      <c r="AU135" s="18" t="s">
        <v>78</v>
      </c>
    </row>
    <row r="136" s="13" customFormat="1">
      <c r="A136" s="13"/>
      <c r="B136" s="244"/>
      <c r="C136" s="245"/>
      <c r="D136" s="240" t="s">
        <v>131</v>
      </c>
      <c r="E136" s="246" t="s">
        <v>19</v>
      </c>
      <c r="F136" s="247" t="s">
        <v>192</v>
      </c>
      <c r="G136" s="245"/>
      <c r="H136" s="246" t="s">
        <v>19</v>
      </c>
      <c r="I136" s="248"/>
      <c r="J136" s="245"/>
      <c r="K136" s="245"/>
      <c r="L136" s="249"/>
      <c r="M136" s="250"/>
      <c r="N136" s="251"/>
      <c r="O136" s="251"/>
      <c r="P136" s="251"/>
      <c r="Q136" s="251"/>
      <c r="R136" s="251"/>
      <c r="S136" s="251"/>
      <c r="T136" s="25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3" t="s">
        <v>131</v>
      </c>
      <c r="AU136" s="253" t="s">
        <v>78</v>
      </c>
      <c r="AV136" s="13" t="s">
        <v>76</v>
      </c>
      <c r="AW136" s="13" t="s">
        <v>31</v>
      </c>
      <c r="AX136" s="13" t="s">
        <v>69</v>
      </c>
      <c r="AY136" s="253" t="s">
        <v>120</v>
      </c>
    </row>
    <row r="137" s="13" customFormat="1">
      <c r="A137" s="13"/>
      <c r="B137" s="244"/>
      <c r="C137" s="245"/>
      <c r="D137" s="240" t="s">
        <v>131</v>
      </c>
      <c r="E137" s="246" t="s">
        <v>19</v>
      </c>
      <c r="F137" s="247" t="s">
        <v>187</v>
      </c>
      <c r="G137" s="245"/>
      <c r="H137" s="246" t="s">
        <v>19</v>
      </c>
      <c r="I137" s="248"/>
      <c r="J137" s="245"/>
      <c r="K137" s="245"/>
      <c r="L137" s="249"/>
      <c r="M137" s="250"/>
      <c r="N137" s="251"/>
      <c r="O137" s="251"/>
      <c r="P137" s="251"/>
      <c r="Q137" s="251"/>
      <c r="R137" s="251"/>
      <c r="S137" s="251"/>
      <c r="T137" s="25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3" t="s">
        <v>131</v>
      </c>
      <c r="AU137" s="253" t="s">
        <v>78</v>
      </c>
      <c r="AV137" s="13" t="s">
        <v>76</v>
      </c>
      <c r="AW137" s="13" t="s">
        <v>31</v>
      </c>
      <c r="AX137" s="13" t="s">
        <v>69</v>
      </c>
      <c r="AY137" s="253" t="s">
        <v>120</v>
      </c>
    </row>
    <row r="138" s="14" customFormat="1">
      <c r="A138" s="14"/>
      <c r="B138" s="254"/>
      <c r="C138" s="255"/>
      <c r="D138" s="240" t="s">
        <v>131</v>
      </c>
      <c r="E138" s="256" t="s">
        <v>19</v>
      </c>
      <c r="F138" s="257" t="s">
        <v>76</v>
      </c>
      <c r="G138" s="255"/>
      <c r="H138" s="258">
        <v>1</v>
      </c>
      <c r="I138" s="259"/>
      <c r="J138" s="255"/>
      <c r="K138" s="255"/>
      <c r="L138" s="260"/>
      <c r="M138" s="261"/>
      <c r="N138" s="262"/>
      <c r="O138" s="262"/>
      <c r="P138" s="262"/>
      <c r="Q138" s="262"/>
      <c r="R138" s="262"/>
      <c r="S138" s="262"/>
      <c r="T138" s="26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4" t="s">
        <v>131</v>
      </c>
      <c r="AU138" s="264" t="s">
        <v>78</v>
      </c>
      <c r="AV138" s="14" t="s">
        <v>78</v>
      </c>
      <c r="AW138" s="14" t="s">
        <v>31</v>
      </c>
      <c r="AX138" s="14" t="s">
        <v>76</v>
      </c>
      <c r="AY138" s="264" t="s">
        <v>120</v>
      </c>
    </row>
    <row r="139" s="2" customFormat="1" ht="16.5" customHeight="1">
      <c r="A139" s="39"/>
      <c r="B139" s="40"/>
      <c r="C139" s="227" t="s">
        <v>193</v>
      </c>
      <c r="D139" s="227" t="s">
        <v>123</v>
      </c>
      <c r="E139" s="228" t="s">
        <v>194</v>
      </c>
      <c r="F139" s="229" t="s">
        <v>195</v>
      </c>
      <c r="G139" s="230" t="s">
        <v>126</v>
      </c>
      <c r="H139" s="231">
        <v>1</v>
      </c>
      <c r="I139" s="232"/>
      <c r="J139" s="233">
        <f>ROUND(I139*H139,2)</f>
        <v>0</v>
      </c>
      <c r="K139" s="229" t="s">
        <v>127</v>
      </c>
      <c r="L139" s="45"/>
      <c r="M139" s="234" t="s">
        <v>19</v>
      </c>
      <c r="N139" s="235" t="s">
        <v>40</v>
      </c>
      <c r="O139" s="85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128</v>
      </c>
      <c r="AT139" s="238" t="s">
        <v>123</v>
      </c>
      <c r="AU139" s="238" t="s">
        <v>78</v>
      </c>
      <c r="AY139" s="18" t="s">
        <v>120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76</v>
      </c>
      <c r="BK139" s="239">
        <f>ROUND(I139*H139,2)</f>
        <v>0</v>
      </c>
      <c r="BL139" s="18" t="s">
        <v>128</v>
      </c>
      <c r="BM139" s="238" t="s">
        <v>196</v>
      </c>
    </row>
    <row r="140" s="2" customFormat="1">
      <c r="A140" s="39"/>
      <c r="B140" s="40"/>
      <c r="C140" s="41"/>
      <c r="D140" s="240" t="s">
        <v>130</v>
      </c>
      <c r="E140" s="41"/>
      <c r="F140" s="241" t="s">
        <v>195</v>
      </c>
      <c r="G140" s="41"/>
      <c r="H140" s="41"/>
      <c r="I140" s="147"/>
      <c r="J140" s="41"/>
      <c r="K140" s="41"/>
      <c r="L140" s="45"/>
      <c r="M140" s="242"/>
      <c r="N140" s="243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130</v>
      </c>
      <c r="AU140" s="18" t="s">
        <v>78</v>
      </c>
    </row>
    <row r="141" s="14" customFormat="1">
      <c r="A141" s="14"/>
      <c r="B141" s="254"/>
      <c r="C141" s="255"/>
      <c r="D141" s="240" t="s">
        <v>131</v>
      </c>
      <c r="E141" s="256" t="s">
        <v>19</v>
      </c>
      <c r="F141" s="257" t="s">
        <v>197</v>
      </c>
      <c r="G141" s="255"/>
      <c r="H141" s="258">
        <v>1</v>
      </c>
      <c r="I141" s="259"/>
      <c r="J141" s="255"/>
      <c r="K141" s="255"/>
      <c r="L141" s="260"/>
      <c r="M141" s="261"/>
      <c r="N141" s="262"/>
      <c r="O141" s="262"/>
      <c r="P141" s="262"/>
      <c r="Q141" s="262"/>
      <c r="R141" s="262"/>
      <c r="S141" s="262"/>
      <c r="T141" s="26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4" t="s">
        <v>131</v>
      </c>
      <c r="AU141" s="264" t="s">
        <v>78</v>
      </c>
      <c r="AV141" s="14" t="s">
        <v>78</v>
      </c>
      <c r="AW141" s="14" t="s">
        <v>31</v>
      </c>
      <c r="AX141" s="14" t="s">
        <v>76</v>
      </c>
      <c r="AY141" s="264" t="s">
        <v>120</v>
      </c>
    </row>
    <row r="142" s="12" customFormat="1" ht="22.8" customHeight="1">
      <c r="A142" s="12"/>
      <c r="B142" s="211"/>
      <c r="C142" s="212"/>
      <c r="D142" s="213" t="s">
        <v>68</v>
      </c>
      <c r="E142" s="225" t="s">
        <v>198</v>
      </c>
      <c r="F142" s="225" t="s">
        <v>199</v>
      </c>
      <c r="G142" s="212"/>
      <c r="H142" s="212"/>
      <c r="I142" s="215"/>
      <c r="J142" s="226">
        <f>BK142</f>
        <v>0</v>
      </c>
      <c r="K142" s="212"/>
      <c r="L142" s="217"/>
      <c r="M142" s="218"/>
      <c r="N142" s="219"/>
      <c r="O142" s="219"/>
      <c r="P142" s="220">
        <f>SUM(P143:P164)</f>
        <v>0</v>
      </c>
      <c r="Q142" s="219"/>
      <c r="R142" s="220">
        <f>SUM(R143:R164)</f>
        <v>0</v>
      </c>
      <c r="S142" s="219"/>
      <c r="T142" s="221">
        <f>SUM(T143:T164)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2" t="s">
        <v>119</v>
      </c>
      <c r="AT142" s="223" t="s">
        <v>68</v>
      </c>
      <c r="AU142" s="223" t="s">
        <v>76</v>
      </c>
      <c r="AY142" s="222" t="s">
        <v>120</v>
      </c>
      <c r="BK142" s="224">
        <f>SUM(BK143:BK164)</f>
        <v>0</v>
      </c>
    </row>
    <row r="143" s="2" customFormat="1" ht="16.5" customHeight="1">
      <c r="A143" s="39"/>
      <c r="B143" s="40"/>
      <c r="C143" s="227" t="s">
        <v>8</v>
      </c>
      <c r="D143" s="227" t="s">
        <v>123</v>
      </c>
      <c r="E143" s="228" t="s">
        <v>200</v>
      </c>
      <c r="F143" s="229" t="s">
        <v>199</v>
      </c>
      <c r="G143" s="230" t="s">
        <v>126</v>
      </c>
      <c r="H143" s="231">
        <v>1</v>
      </c>
      <c r="I143" s="232"/>
      <c r="J143" s="233">
        <f>ROUND(I143*H143,2)</f>
        <v>0</v>
      </c>
      <c r="K143" s="229" t="s">
        <v>127</v>
      </c>
      <c r="L143" s="45"/>
      <c r="M143" s="234" t="s">
        <v>19</v>
      </c>
      <c r="N143" s="235" t="s">
        <v>40</v>
      </c>
      <c r="O143" s="85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128</v>
      </c>
      <c r="AT143" s="238" t="s">
        <v>123</v>
      </c>
      <c r="AU143" s="238" t="s">
        <v>78</v>
      </c>
      <c r="AY143" s="18" t="s">
        <v>120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76</v>
      </c>
      <c r="BK143" s="239">
        <f>ROUND(I143*H143,2)</f>
        <v>0</v>
      </c>
      <c r="BL143" s="18" t="s">
        <v>128</v>
      </c>
      <c r="BM143" s="238" t="s">
        <v>201</v>
      </c>
    </row>
    <row r="144" s="2" customFormat="1">
      <c r="A144" s="39"/>
      <c r="B144" s="40"/>
      <c r="C144" s="41"/>
      <c r="D144" s="240" t="s">
        <v>130</v>
      </c>
      <c r="E144" s="41"/>
      <c r="F144" s="241" t="s">
        <v>199</v>
      </c>
      <c r="G144" s="41"/>
      <c r="H144" s="41"/>
      <c r="I144" s="147"/>
      <c r="J144" s="41"/>
      <c r="K144" s="41"/>
      <c r="L144" s="45"/>
      <c r="M144" s="242"/>
      <c r="N144" s="243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130</v>
      </c>
      <c r="AU144" s="18" t="s">
        <v>78</v>
      </c>
    </row>
    <row r="145" s="13" customFormat="1">
      <c r="A145" s="13"/>
      <c r="B145" s="244"/>
      <c r="C145" s="245"/>
      <c r="D145" s="240" t="s">
        <v>131</v>
      </c>
      <c r="E145" s="246" t="s">
        <v>19</v>
      </c>
      <c r="F145" s="247" t="s">
        <v>202</v>
      </c>
      <c r="G145" s="245"/>
      <c r="H145" s="246" t="s">
        <v>19</v>
      </c>
      <c r="I145" s="248"/>
      <c r="J145" s="245"/>
      <c r="K145" s="245"/>
      <c r="L145" s="249"/>
      <c r="M145" s="250"/>
      <c r="N145" s="251"/>
      <c r="O145" s="251"/>
      <c r="P145" s="251"/>
      <c r="Q145" s="251"/>
      <c r="R145" s="251"/>
      <c r="S145" s="251"/>
      <c r="T145" s="25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3" t="s">
        <v>131</v>
      </c>
      <c r="AU145" s="253" t="s">
        <v>78</v>
      </c>
      <c r="AV145" s="13" t="s">
        <v>76</v>
      </c>
      <c r="AW145" s="13" t="s">
        <v>31</v>
      </c>
      <c r="AX145" s="13" t="s">
        <v>69</v>
      </c>
      <c r="AY145" s="253" t="s">
        <v>120</v>
      </c>
    </row>
    <row r="146" s="13" customFormat="1">
      <c r="A146" s="13"/>
      <c r="B146" s="244"/>
      <c r="C146" s="245"/>
      <c r="D146" s="240" t="s">
        <v>131</v>
      </c>
      <c r="E146" s="246" t="s">
        <v>19</v>
      </c>
      <c r="F146" s="247" t="s">
        <v>203</v>
      </c>
      <c r="G146" s="245"/>
      <c r="H146" s="246" t="s">
        <v>19</v>
      </c>
      <c r="I146" s="248"/>
      <c r="J146" s="245"/>
      <c r="K146" s="245"/>
      <c r="L146" s="249"/>
      <c r="M146" s="250"/>
      <c r="N146" s="251"/>
      <c r="O146" s="251"/>
      <c r="P146" s="251"/>
      <c r="Q146" s="251"/>
      <c r="R146" s="251"/>
      <c r="S146" s="251"/>
      <c r="T146" s="25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3" t="s">
        <v>131</v>
      </c>
      <c r="AU146" s="253" t="s">
        <v>78</v>
      </c>
      <c r="AV146" s="13" t="s">
        <v>76</v>
      </c>
      <c r="AW146" s="13" t="s">
        <v>31</v>
      </c>
      <c r="AX146" s="13" t="s">
        <v>69</v>
      </c>
      <c r="AY146" s="253" t="s">
        <v>120</v>
      </c>
    </row>
    <row r="147" s="13" customFormat="1">
      <c r="A147" s="13"/>
      <c r="B147" s="244"/>
      <c r="C147" s="245"/>
      <c r="D147" s="240" t="s">
        <v>131</v>
      </c>
      <c r="E147" s="246" t="s">
        <v>19</v>
      </c>
      <c r="F147" s="247" t="s">
        <v>204</v>
      </c>
      <c r="G147" s="245"/>
      <c r="H147" s="246" t="s">
        <v>19</v>
      </c>
      <c r="I147" s="248"/>
      <c r="J147" s="245"/>
      <c r="K147" s="245"/>
      <c r="L147" s="249"/>
      <c r="M147" s="250"/>
      <c r="N147" s="251"/>
      <c r="O147" s="251"/>
      <c r="P147" s="251"/>
      <c r="Q147" s="251"/>
      <c r="R147" s="251"/>
      <c r="S147" s="251"/>
      <c r="T147" s="25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3" t="s">
        <v>131</v>
      </c>
      <c r="AU147" s="253" t="s">
        <v>78</v>
      </c>
      <c r="AV147" s="13" t="s">
        <v>76</v>
      </c>
      <c r="AW147" s="13" t="s">
        <v>31</v>
      </c>
      <c r="AX147" s="13" t="s">
        <v>69</v>
      </c>
      <c r="AY147" s="253" t="s">
        <v>120</v>
      </c>
    </row>
    <row r="148" s="13" customFormat="1">
      <c r="A148" s="13"/>
      <c r="B148" s="244"/>
      <c r="C148" s="245"/>
      <c r="D148" s="240" t="s">
        <v>131</v>
      </c>
      <c r="E148" s="246" t="s">
        <v>19</v>
      </c>
      <c r="F148" s="247" t="s">
        <v>205</v>
      </c>
      <c r="G148" s="245"/>
      <c r="H148" s="246" t="s">
        <v>19</v>
      </c>
      <c r="I148" s="248"/>
      <c r="J148" s="245"/>
      <c r="K148" s="245"/>
      <c r="L148" s="249"/>
      <c r="M148" s="250"/>
      <c r="N148" s="251"/>
      <c r="O148" s="251"/>
      <c r="P148" s="251"/>
      <c r="Q148" s="251"/>
      <c r="R148" s="251"/>
      <c r="S148" s="251"/>
      <c r="T148" s="25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3" t="s">
        <v>131</v>
      </c>
      <c r="AU148" s="253" t="s">
        <v>78</v>
      </c>
      <c r="AV148" s="13" t="s">
        <v>76</v>
      </c>
      <c r="AW148" s="13" t="s">
        <v>31</v>
      </c>
      <c r="AX148" s="13" t="s">
        <v>69</v>
      </c>
      <c r="AY148" s="253" t="s">
        <v>120</v>
      </c>
    </row>
    <row r="149" s="13" customFormat="1">
      <c r="A149" s="13"/>
      <c r="B149" s="244"/>
      <c r="C149" s="245"/>
      <c r="D149" s="240" t="s">
        <v>131</v>
      </c>
      <c r="E149" s="246" t="s">
        <v>19</v>
      </c>
      <c r="F149" s="247" t="s">
        <v>206</v>
      </c>
      <c r="G149" s="245"/>
      <c r="H149" s="246" t="s">
        <v>19</v>
      </c>
      <c r="I149" s="248"/>
      <c r="J149" s="245"/>
      <c r="K149" s="245"/>
      <c r="L149" s="249"/>
      <c r="M149" s="250"/>
      <c r="N149" s="251"/>
      <c r="O149" s="251"/>
      <c r="P149" s="251"/>
      <c r="Q149" s="251"/>
      <c r="R149" s="251"/>
      <c r="S149" s="251"/>
      <c r="T149" s="25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3" t="s">
        <v>131</v>
      </c>
      <c r="AU149" s="253" t="s">
        <v>78</v>
      </c>
      <c r="AV149" s="13" t="s">
        <v>76</v>
      </c>
      <c r="AW149" s="13" t="s">
        <v>31</v>
      </c>
      <c r="AX149" s="13" t="s">
        <v>69</v>
      </c>
      <c r="AY149" s="253" t="s">
        <v>120</v>
      </c>
    </row>
    <row r="150" s="13" customFormat="1">
      <c r="A150" s="13"/>
      <c r="B150" s="244"/>
      <c r="C150" s="245"/>
      <c r="D150" s="240" t="s">
        <v>131</v>
      </c>
      <c r="E150" s="246" t="s">
        <v>19</v>
      </c>
      <c r="F150" s="247" t="s">
        <v>207</v>
      </c>
      <c r="G150" s="245"/>
      <c r="H150" s="246" t="s">
        <v>19</v>
      </c>
      <c r="I150" s="248"/>
      <c r="J150" s="245"/>
      <c r="K150" s="245"/>
      <c r="L150" s="249"/>
      <c r="M150" s="250"/>
      <c r="N150" s="251"/>
      <c r="O150" s="251"/>
      <c r="P150" s="251"/>
      <c r="Q150" s="251"/>
      <c r="R150" s="251"/>
      <c r="S150" s="251"/>
      <c r="T150" s="25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3" t="s">
        <v>131</v>
      </c>
      <c r="AU150" s="253" t="s">
        <v>78</v>
      </c>
      <c r="AV150" s="13" t="s">
        <v>76</v>
      </c>
      <c r="AW150" s="13" t="s">
        <v>31</v>
      </c>
      <c r="AX150" s="13" t="s">
        <v>69</v>
      </c>
      <c r="AY150" s="253" t="s">
        <v>120</v>
      </c>
    </row>
    <row r="151" s="13" customFormat="1">
      <c r="A151" s="13"/>
      <c r="B151" s="244"/>
      <c r="C151" s="245"/>
      <c r="D151" s="240" t="s">
        <v>131</v>
      </c>
      <c r="E151" s="246" t="s">
        <v>19</v>
      </c>
      <c r="F151" s="247" t="s">
        <v>208</v>
      </c>
      <c r="G151" s="245"/>
      <c r="H151" s="246" t="s">
        <v>19</v>
      </c>
      <c r="I151" s="248"/>
      <c r="J151" s="245"/>
      <c r="K151" s="245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131</v>
      </c>
      <c r="AU151" s="253" t="s">
        <v>78</v>
      </c>
      <c r="AV151" s="13" t="s">
        <v>76</v>
      </c>
      <c r="AW151" s="13" t="s">
        <v>31</v>
      </c>
      <c r="AX151" s="13" t="s">
        <v>69</v>
      </c>
      <c r="AY151" s="253" t="s">
        <v>120</v>
      </c>
    </row>
    <row r="152" s="13" customFormat="1">
      <c r="A152" s="13"/>
      <c r="B152" s="244"/>
      <c r="C152" s="245"/>
      <c r="D152" s="240" t="s">
        <v>131</v>
      </c>
      <c r="E152" s="246" t="s">
        <v>19</v>
      </c>
      <c r="F152" s="247" t="s">
        <v>209</v>
      </c>
      <c r="G152" s="245"/>
      <c r="H152" s="246" t="s">
        <v>19</v>
      </c>
      <c r="I152" s="248"/>
      <c r="J152" s="245"/>
      <c r="K152" s="245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131</v>
      </c>
      <c r="AU152" s="253" t="s">
        <v>78</v>
      </c>
      <c r="AV152" s="13" t="s">
        <v>76</v>
      </c>
      <c r="AW152" s="13" t="s">
        <v>31</v>
      </c>
      <c r="AX152" s="13" t="s">
        <v>69</v>
      </c>
      <c r="AY152" s="253" t="s">
        <v>120</v>
      </c>
    </row>
    <row r="153" s="13" customFormat="1">
      <c r="A153" s="13"/>
      <c r="B153" s="244"/>
      <c r="C153" s="245"/>
      <c r="D153" s="240" t="s">
        <v>131</v>
      </c>
      <c r="E153" s="246" t="s">
        <v>19</v>
      </c>
      <c r="F153" s="247" t="s">
        <v>210</v>
      </c>
      <c r="G153" s="245"/>
      <c r="H153" s="246" t="s">
        <v>19</v>
      </c>
      <c r="I153" s="248"/>
      <c r="J153" s="245"/>
      <c r="K153" s="245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131</v>
      </c>
      <c r="AU153" s="253" t="s">
        <v>78</v>
      </c>
      <c r="AV153" s="13" t="s">
        <v>76</v>
      </c>
      <c r="AW153" s="13" t="s">
        <v>31</v>
      </c>
      <c r="AX153" s="13" t="s">
        <v>69</v>
      </c>
      <c r="AY153" s="253" t="s">
        <v>120</v>
      </c>
    </row>
    <row r="154" s="13" customFormat="1">
      <c r="A154" s="13"/>
      <c r="B154" s="244"/>
      <c r="C154" s="245"/>
      <c r="D154" s="240" t="s">
        <v>131</v>
      </c>
      <c r="E154" s="246" t="s">
        <v>19</v>
      </c>
      <c r="F154" s="247" t="s">
        <v>211</v>
      </c>
      <c r="G154" s="245"/>
      <c r="H154" s="246" t="s">
        <v>19</v>
      </c>
      <c r="I154" s="248"/>
      <c r="J154" s="245"/>
      <c r="K154" s="245"/>
      <c r="L154" s="249"/>
      <c r="M154" s="250"/>
      <c r="N154" s="251"/>
      <c r="O154" s="251"/>
      <c r="P154" s="251"/>
      <c r="Q154" s="251"/>
      <c r="R154" s="251"/>
      <c r="S154" s="251"/>
      <c r="T154" s="25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3" t="s">
        <v>131</v>
      </c>
      <c r="AU154" s="253" t="s">
        <v>78</v>
      </c>
      <c r="AV154" s="13" t="s">
        <v>76</v>
      </c>
      <c r="AW154" s="13" t="s">
        <v>31</v>
      </c>
      <c r="AX154" s="13" t="s">
        <v>69</v>
      </c>
      <c r="AY154" s="253" t="s">
        <v>120</v>
      </c>
    </row>
    <row r="155" s="13" customFormat="1">
      <c r="A155" s="13"/>
      <c r="B155" s="244"/>
      <c r="C155" s="245"/>
      <c r="D155" s="240" t="s">
        <v>131</v>
      </c>
      <c r="E155" s="246" t="s">
        <v>19</v>
      </c>
      <c r="F155" s="247" t="s">
        <v>212</v>
      </c>
      <c r="G155" s="245"/>
      <c r="H155" s="246" t="s">
        <v>19</v>
      </c>
      <c r="I155" s="248"/>
      <c r="J155" s="245"/>
      <c r="K155" s="245"/>
      <c r="L155" s="249"/>
      <c r="M155" s="250"/>
      <c r="N155" s="251"/>
      <c r="O155" s="251"/>
      <c r="P155" s="251"/>
      <c r="Q155" s="251"/>
      <c r="R155" s="251"/>
      <c r="S155" s="251"/>
      <c r="T155" s="25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3" t="s">
        <v>131</v>
      </c>
      <c r="AU155" s="253" t="s">
        <v>78</v>
      </c>
      <c r="AV155" s="13" t="s">
        <v>76</v>
      </c>
      <c r="AW155" s="13" t="s">
        <v>31</v>
      </c>
      <c r="AX155" s="13" t="s">
        <v>69</v>
      </c>
      <c r="AY155" s="253" t="s">
        <v>120</v>
      </c>
    </row>
    <row r="156" s="13" customFormat="1">
      <c r="A156" s="13"/>
      <c r="B156" s="244"/>
      <c r="C156" s="245"/>
      <c r="D156" s="240" t="s">
        <v>131</v>
      </c>
      <c r="E156" s="246" t="s">
        <v>19</v>
      </c>
      <c r="F156" s="247" t="s">
        <v>213</v>
      </c>
      <c r="G156" s="245"/>
      <c r="H156" s="246" t="s">
        <v>19</v>
      </c>
      <c r="I156" s="248"/>
      <c r="J156" s="245"/>
      <c r="K156" s="245"/>
      <c r="L156" s="249"/>
      <c r="M156" s="250"/>
      <c r="N156" s="251"/>
      <c r="O156" s="251"/>
      <c r="P156" s="251"/>
      <c r="Q156" s="251"/>
      <c r="R156" s="251"/>
      <c r="S156" s="251"/>
      <c r="T156" s="25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3" t="s">
        <v>131</v>
      </c>
      <c r="AU156" s="253" t="s">
        <v>78</v>
      </c>
      <c r="AV156" s="13" t="s">
        <v>76</v>
      </c>
      <c r="AW156" s="13" t="s">
        <v>31</v>
      </c>
      <c r="AX156" s="13" t="s">
        <v>69</v>
      </c>
      <c r="AY156" s="253" t="s">
        <v>120</v>
      </c>
    </row>
    <row r="157" s="13" customFormat="1">
      <c r="A157" s="13"/>
      <c r="B157" s="244"/>
      <c r="C157" s="245"/>
      <c r="D157" s="240" t="s">
        <v>131</v>
      </c>
      <c r="E157" s="246" t="s">
        <v>19</v>
      </c>
      <c r="F157" s="247" t="s">
        <v>214</v>
      </c>
      <c r="G157" s="245"/>
      <c r="H157" s="246" t="s">
        <v>19</v>
      </c>
      <c r="I157" s="248"/>
      <c r="J157" s="245"/>
      <c r="K157" s="245"/>
      <c r="L157" s="249"/>
      <c r="M157" s="250"/>
      <c r="N157" s="251"/>
      <c r="O157" s="251"/>
      <c r="P157" s="251"/>
      <c r="Q157" s="251"/>
      <c r="R157" s="251"/>
      <c r="S157" s="251"/>
      <c r="T157" s="25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3" t="s">
        <v>131</v>
      </c>
      <c r="AU157" s="253" t="s">
        <v>78</v>
      </c>
      <c r="AV157" s="13" t="s">
        <v>76</v>
      </c>
      <c r="AW157" s="13" t="s">
        <v>31</v>
      </c>
      <c r="AX157" s="13" t="s">
        <v>69</v>
      </c>
      <c r="AY157" s="253" t="s">
        <v>120</v>
      </c>
    </row>
    <row r="158" s="13" customFormat="1">
      <c r="A158" s="13"/>
      <c r="B158" s="244"/>
      <c r="C158" s="245"/>
      <c r="D158" s="240" t="s">
        <v>131</v>
      </c>
      <c r="E158" s="246" t="s">
        <v>19</v>
      </c>
      <c r="F158" s="247" t="s">
        <v>215</v>
      </c>
      <c r="G158" s="245"/>
      <c r="H158" s="246" t="s">
        <v>19</v>
      </c>
      <c r="I158" s="248"/>
      <c r="J158" s="245"/>
      <c r="K158" s="245"/>
      <c r="L158" s="249"/>
      <c r="M158" s="250"/>
      <c r="N158" s="251"/>
      <c r="O158" s="251"/>
      <c r="P158" s="251"/>
      <c r="Q158" s="251"/>
      <c r="R158" s="251"/>
      <c r="S158" s="251"/>
      <c r="T158" s="25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3" t="s">
        <v>131</v>
      </c>
      <c r="AU158" s="253" t="s">
        <v>78</v>
      </c>
      <c r="AV158" s="13" t="s">
        <v>76</v>
      </c>
      <c r="AW158" s="13" t="s">
        <v>31</v>
      </c>
      <c r="AX158" s="13" t="s">
        <v>69</v>
      </c>
      <c r="AY158" s="253" t="s">
        <v>120</v>
      </c>
    </row>
    <row r="159" s="14" customFormat="1">
      <c r="A159" s="14"/>
      <c r="B159" s="254"/>
      <c r="C159" s="255"/>
      <c r="D159" s="240" t="s">
        <v>131</v>
      </c>
      <c r="E159" s="256" t="s">
        <v>19</v>
      </c>
      <c r="F159" s="257" t="s">
        <v>76</v>
      </c>
      <c r="G159" s="255"/>
      <c r="H159" s="258">
        <v>1</v>
      </c>
      <c r="I159" s="259"/>
      <c r="J159" s="255"/>
      <c r="K159" s="255"/>
      <c r="L159" s="260"/>
      <c r="M159" s="261"/>
      <c r="N159" s="262"/>
      <c r="O159" s="262"/>
      <c r="P159" s="262"/>
      <c r="Q159" s="262"/>
      <c r="R159" s="262"/>
      <c r="S159" s="262"/>
      <c r="T159" s="26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4" t="s">
        <v>131</v>
      </c>
      <c r="AU159" s="264" t="s">
        <v>78</v>
      </c>
      <c r="AV159" s="14" t="s">
        <v>78</v>
      </c>
      <c r="AW159" s="14" t="s">
        <v>31</v>
      </c>
      <c r="AX159" s="14" t="s">
        <v>76</v>
      </c>
      <c r="AY159" s="264" t="s">
        <v>120</v>
      </c>
    </row>
    <row r="160" s="2" customFormat="1" ht="16.5" customHeight="1">
      <c r="A160" s="39"/>
      <c r="B160" s="40"/>
      <c r="C160" s="227" t="s">
        <v>216</v>
      </c>
      <c r="D160" s="227" t="s">
        <v>123</v>
      </c>
      <c r="E160" s="228" t="s">
        <v>217</v>
      </c>
      <c r="F160" s="229" t="s">
        <v>218</v>
      </c>
      <c r="G160" s="230" t="s">
        <v>126</v>
      </c>
      <c r="H160" s="231">
        <v>1</v>
      </c>
      <c r="I160" s="232"/>
      <c r="J160" s="233">
        <f>ROUND(I160*H160,2)</f>
        <v>0</v>
      </c>
      <c r="K160" s="229" t="s">
        <v>127</v>
      </c>
      <c r="L160" s="45"/>
      <c r="M160" s="234" t="s">
        <v>19</v>
      </c>
      <c r="N160" s="235" t="s">
        <v>40</v>
      </c>
      <c r="O160" s="85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128</v>
      </c>
      <c r="AT160" s="238" t="s">
        <v>123</v>
      </c>
      <c r="AU160" s="238" t="s">
        <v>78</v>
      </c>
      <c r="AY160" s="18" t="s">
        <v>120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76</v>
      </c>
      <c r="BK160" s="239">
        <f>ROUND(I160*H160,2)</f>
        <v>0</v>
      </c>
      <c r="BL160" s="18" t="s">
        <v>128</v>
      </c>
      <c r="BM160" s="238" t="s">
        <v>219</v>
      </c>
    </row>
    <row r="161" s="2" customFormat="1">
      <c r="A161" s="39"/>
      <c r="B161" s="40"/>
      <c r="C161" s="41"/>
      <c r="D161" s="240" t="s">
        <v>130</v>
      </c>
      <c r="E161" s="41"/>
      <c r="F161" s="241" t="s">
        <v>218</v>
      </c>
      <c r="G161" s="41"/>
      <c r="H161" s="41"/>
      <c r="I161" s="147"/>
      <c r="J161" s="41"/>
      <c r="K161" s="41"/>
      <c r="L161" s="45"/>
      <c r="M161" s="242"/>
      <c r="N161" s="243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130</v>
      </c>
      <c r="AU161" s="18" t="s">
        <v>78</v>
      </c>
    </row>
    <row r="162" s="13" customFormat="1">
      <c r="A162" s="13"/>
      <c r="B162" s="244"/>
      <c r="C162" s="245"/>
      <c r="D162" s="240" t="s">
        <v>131</v>
      </c>
      <c r="E162" s="246" t="s">
        <v>19</v>
      </c>
      <c r="F162" s="247" t="s">
        <v>220</v>
      </c>
      <c r="G162" s="245"/>
      <c r="H162" s="246" t="s">
        <v>19</v>
      </c>
      <c r="I162" s="248"/>
      <c r="J162" s="245"/>
      <c r="K162" s="245"/>
      <c r="L162" s="249"/>
      <c r="M162" s="250"/>
      <c r="N162" s="251"/>
      <c r="O162" s="251"/>
      <c r="P162" s="251"/>
      <c r="Q162" s="251"/>
      <c r="R162" s="251"/>
      <c r="S162" s="251"/>
      <c r="T162" s="25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3" t="s">
        <v>131</v>
      </c>
      <c r="AU162" s="253" t="s">
        <v>78</v>
      </c>
      <c r="AV162" s="13" t="s">
        <v>76</v>
      </c>
      <c r="AW162" s="13" t="s">
        <v>31</v>
      </c>
      <c r="AX162" s="13" t="s">
        <v>69</v>
      </c>
      <c r="AY162" s="253" t="s">
        <v>120</v>
      </c>
    </row>
    <row r="163" s="13" customFormat="1">
      <c r="A163" s="13"/>
      <c r="B163" s="244"/>
      <c r="C163" s="245"/>
      <c r="D163" s="240" t="s">
        <v>131</v>
      </c>
      <c r="E163" s="246" t="s">
        <v>19</v>
      </c>
      <c r="F163" s="247" t="s">
        <v>221</v>
      </c>
      <c r="G163" s="245"/>
      <c r="H163" s="246" t="s">
        <v>19</v>
      </c>
      <c r="I163" s="248"/>
      <c r="J163" s="245"/>
      <c r="K163" s="245"/>
      <c r="L163" s="249"/>
      <c r="M163" s="250"/>
      <c r="N163" s="251"/>
      <c r="O163" s="251"/>
      <c r="P163" s="251"/>
      <c r="Q163" s="251"/>
      <c r="R163" s="251"/>
      <c r="S163" s="251"/>
      <c r="T163" s="25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3" t="s">
        <v>131</v>
      </c>
      <c r="AU163" s="253" t="s">
        <v>78</v>
      </c>
      <c r="AV163" s="13" t="s">
        <v>76</v>
      </c>
      <c r="AW163" s="13" t="s">
        <v>31</v>
      </c>
      <c r="AX163" s="13" t="s">
        <v>69</v>
      </c>
      <c r="AY163" s="253" t="s">
        <v>120</v>
      </c>
    </row>
    <row r="164" s="14" customFormat="1">
      <c r="A164" s="14"/>
      <c r="B164" s="254"/>
      <c r="C164" s="255"/>
      <c r="D164" s="240" t="s">
        <v>131</v>
      </c>
      <c r="E164" s="256" t="s">
        <v>19</v>
      </c>
      <c r="F164" s="257" t="s">
        <v>76</v>
      </c>
      <c r="G164" s="255"/>
      <c r="H164" s="258">
        <v>1</v>
      </c>
      <c r="I164" s="259"/>
      <c r="J164" s="255"/>
      <c r="K164" s="255"/>
      <c r="L164" s="260"/>
      <c r="M164" s="261"/>
      <c r="N164" s="262"/>
      <c r="O164" s="262"/>
      <c r="P164" s="262"/>
      <c r="Q164" s="262"/>
      <c r="R164" s="262"/>
      <c r="S164" s="262"/>
      <c r="T164" s="26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4" t="s">
        <v>131</v>
      </c>
      <c r="AU164" s="264" t="s">
        <v>78</v>
      </c>
      <c r="AV164" s="14" t="s">
        <v>78</v>
      </c>
      <c r="AW164" s="14" t="s">
        <v>31</v>
      </c>
      <c r="AX164" s="14" t="s">
        <v>76</v>
      </c>
      <c r="AY164" s="264" t="s">
        <v>120</v>
      </c>
    </row>
    <row r="165" s="12" customFormat="1" ht="22.8" customHeight="1">
      <c r="A165" s="12"/>
      <c r="B165" s="211"/>
      <c r="C165" s="212"/>
      <c r="D165" s="213" t="s">
        <v>68</v>
      </c>
      <c r="E165" s="225" t="s">
        <v>222</v>
      </c>
      <c r="F165" s="225" t="s">
        <v>223</v>
      </c>
      <c r="G165" s="212"/>
      <c r="H165" s="212"/>
      <c r="I165" s="215"/>
      <c r="J165" s="226">
        <f>BK165</f>
        <v>0</v>
      </c>
      <c r="K165" s="212"/>
      <c r="L165" s="217"/>
      <c r="M165" s="218"/>
      <c r="N165" s="219"/>
      <c r="O165" s="219"/>
      <c r="P165" s="220">
        <f>SUM(P166:P175)</f>
        <v>0</v>
      </c>
      <c r="Q165" s="219"/>
      <c r="R165" s="220">
        <f>SUM(R166:R175)</f>
        <v>0</v>
      </c>
      <c r="S165" s="219"/>
      <c r="T165" s="221">
        <f>SUM(T166:T175)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2" t="s">
        <v>119</v>
      </c>
      <c r="AT165" s="223" t="s">
        <v>68</v>
      </c>
      <c r="AU165" s="223" t="s">
        <v>76</v>
      </c>
      <c r="AY165" s="222" t="s">
        <v>120</v>
      </c>
      <c r="BK165" s="224">
        <f>SUM(BK166:BK175)</f>
        <v>0</v>
      </c>
    </row>
    <row r="166" s="2" customFormat="1" ht="16.5" customHeight="1">
      <c r="A166" s="39"/>
      <c r="B166" s="40"/>
      <c r="C166" s="227" t="s">
        <v>224</v>
      </c>
      <c r="D166" s="227" t="s">
        <v>123</v>
      </c>
      <c r="E166" s="228" t="s">
        <v>225</v>
      </c>
      <c r="F166" s="229" t="s">
        <v>223</v>
      </c>
      <c r="G166" s="230" t="s">
        <v>126</v>
      </c>
      <c r="H166" s="231">
        <v>1</v>
      </c>
      <c r="I166" s="232"/>
      <c r="J166" s="233">
        <f>ROUND(I166*H166,2)</f>
        <v>0</v>
      </c>
      <c r="K166" s="229" t="s">
        <v>127</v>
      </c>
      <c r="L166" s="45"/>
      <c r="M166" s="234" t="s">
        <v>19</v>
      </c>
      <c r="N166" s="235" t="s">
        <v>40</v>
      </c>
      <c r="O166" s="85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128</v>
      </c>
      <c r="AT166" s="238" t="s">
        <v>123</v>
      </c>
      <c r="AU166" s="238" t="s">
        <v>78</v>
      </c>
      <c r="AY166" s="18" t="s">
        <v>120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76</v>
      </c>
      <c r="BK166" s="239">
        <f>ROUND(I166*H166,2)</f>
        <v>0</v>
      </c>
      <c r="BL166" s="18" t="s">
        <v>128</v>
      </c>
      <c r="BM166" s="238" t="s">
        <v>226</v>
      </c>
    </row>
    <row r="167" s="2" customFormat="1">
      <c r="A167" s="39"/>
      <c r="B167" s="40"/>
      <c r="C167" s="41"/>
      <c r="D167" s="240" t="s">
        <v>130</v>
      </c>
      <c r="E167" s="41"/>
      <c r="F167" s="241" t="s">
        <v>223</v>
      </c>
      <c r="G167" s="41"/>
      <c r="H167" s="41"/>
      <c r="I167" s="147"/>
      <c r="J167" s="41"/>
      <c r="K167" s="41"/>
      <c r="L167" s="45"/>
      <c r="M167" s="242"/>
      <c r="N167" s="243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130</v>
      </c>
      <c r="AU167" s="18" t="s">
        <v>78</v>
      </c>
    </row>
    <row r="168" s="13" customFormat="1">
      <c r="A168" s="13"/>
      <c r="B168" s="244"/>
      <c r="C168" s="245"/>
      <c r="D168" s="240" t="s">
        <v>131</v>
      </c>
      <c r="E168" s="246" t="s">
        <v>19</v>
      </c>
      <c r="F168" s="247" t="s">
        <v>202</v>
      </c>
      <c r="G168" s="245"/>
      <c r="H168" s="246" t="s">
        <v>19</v>
      </c>
      <c r="I168" s="248"/>
      <c r="J168" s="245"/>
      <c r="K168" s="245"/>
      <c r="L168" s="249"/>
      <c r="M168" s="250"/>
      <c r="N168" s="251"/>
      <c r="O168" s="251"/>
      <c r="P168" s="251"/>
      <c r="Q168" s="251"/>
      <c r="R168" s="251"/>
      <c r="S168" s="251"/>
      <c r="T168" s="25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3" t="s">
        <v>131</v>
      </c>
      <c r="AU168" s="253" t="s">
        <v>78</v>
      </c>
      <c r="AV168" s="13" t="s">
        <v>76</v>
      </c>
      <c r="AW168" s="13" t="s">
        <v>31</v>
      </c>
      <c r="AX168" s="13" t="s">
        <v>69</v>
      </c>
      <c r="AY168" s="253" t="s">
        <v>120</v>
      </c>
    </row>
    <row r="169" s="13" customFormat="1">
      <c r="A169" s="13"/>
      <c r="B169" s="244"/>
      <c r="C169" s="245"/>
      <c r="D169" s="240" t="s">
        <v>131</v>
      </c>
      <c r="E169" s="246" t="s">
        <v>19</v>
      </c>
      <c r="F169" s="247" t="s">
        <v>227</v>
      </c>
      <c r="G169" s="245"/>
      <c r="H169" s="246" t="s">
        <v>19</v>
      </c>
      <c r="I169" s="248"/>
      <c r="J169" s="245"/>
      <c r="K169" s="245"/>
      <c r="L169" s="249"/>
      <c r="M169" s="250"/>
      <c r="N169" s="251"/>
      <c r="O169" s="251"/>
      <c r="P169" s="251"/>
      <c r="Q169" s="251"/>
      <c r="R169" s="251"/>
      <c r="S169" s="251"/>
      <c r="T169" s="25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3" t="s">
        <v>131</v>
      </c>
      <c r="AU169" s="253" t="s">
        <v>78</v>
      </c>
      <c r="AV169" s="13" t="s">
        <v>76</v>
      </c>
      <c r="AW169" s="13" t="s">
        <v>31</v>
      </c>
      <c r="AX169" s="13" t="s">
        <v>69</v>
      </c>
      <c r="AY169" s="253" t="s">
        <v>120</v>
      </c>
    </row>
    <row r="170" s="13" customFormat="1">
      <c r="A170" s="13"/>
      <c r="B170" s="244"/>
      <c r="C170" s="245"/>
      <c r="D170" s="240" t="s">
        <v>131</v>
      </c>
      <c r="E170" s="246" t="s">
        <v>19</v>
      </c>
      <c r="F170" s="247" t="s">
        <v>228</v>
      </c>
      <c r="G170" s="245"/>
      <c r="H170" s="246" t="s">
        <v>19</v>
      </c>
      <c r="I170" s="248"/>
      <c r="J170" s="245"/>
      <c r="K170" s="245"/>
      <c r="L170" s="249"/>
      <c r="M170" s="250"/>
      <c r="N170" s="251"/>
      <c r="O170" s="251"/>
      <c r="P170" s="251"/>
      <c r="Q170" s="251"/>
      <c r="R170" s="251"/>
      <c r="S170" s="251"/>
      <c r="T170" s="25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3" t="s">
        <v>131</v>
      </c>
      <c r="AU170" s="253" t="s">
        <v>78</v>
      </c>
      <c r="AV170" s="13" t="s">
        <v>76</v>
      </c>
      <c r="AW170" s="13" t="s">
        <v>31</v>
      </c>
      <c r="AX170" s="13" t="s">
        <v>69</v>
      </c>
      <c r="AY170" s="253" t="s">
        <v>120</v>
      </c>
    </row>
    <row r="171" s="13" customFormat="1">
      <c r="A171" s="13"/>
      <c r="B171" s="244"/>
      <c r="C171" s="245"/>
      <c r="D171" s="240" t="s">
        <v>131</v>
      </c>
      <c r="E171" s="246" t="s">
        <v>19</v>
      </c>
      <c r="F171" s="247" t="s">
        <v>229</v>
      </c>
      <c r="G171" s="245"/>
      <c r="H171" s="246" t="s">
        <v>19</v>
      </c>
      <c r="I171" s="248"/>
      <c r="J171" s="245"/>
      <c r="K171" s="245"/>
      <c r="L171" s="249"/>
      <c r="M171" s="250"/>
      <c r="N171" s="251"/>
      <c r="O171" s="251"/>
      <c r="P171" s="251"/>
      <c r="Q171" s="251"/>
      <c r="R171" s="251"/>
      <c r="S171" s="251"/>
      <c r="T171" s="25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3" t="s">
        <v>131</v>
      </c>
      <c r="AU171" s="253" t="s">
        <v>78</v>
      </c>
      <c r="AV171" s="13" t="s">
        <v>76</v>
      </c>
      <c r="AW171" s="13" t="s">
        <v>31</v>
      </c>
      <c r="AX171" s="13" t="s">
        <v>69</v>
      </c>
      <c r="AY171" s="253" t="s">
        <v>120</v>
      </c>
    </row>
    <row r="172" s="13" customFormat="1">
      <c r="A172" s="13"/>
      <c r="B172" s="244"/>
      <c r="C172" s="245"/>
      <c r="D172" s="240" t="s">
        <v>131</v>
      </c>
      <c r="E172" s="246" t="s">
        <v>19</v>
      </c>
      <c r="F172" s="247" t="s">
        <v>230</v>
      </c>
      <c r="G172" s="245"/>
      <c r="H172" s="246" t="s">
        <v>19</v>
      </c>
      <c r="I172" s="248"/>
      <c r="J172" s="245"/>
      <c r="K172" s="245"/>
      <c r="L172" s="249"/>
      <c r="M172" s="250"/>
      <c r="N172" s="251"/>
      <c r="O172" s="251"/>
      <c r="P172" s="251"/>
      <c r="Q172" s="251"/>
      <c r="R172" s="251"/>
      <c r="S172" s="251"/>
      <c r="T172" s="25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3" t="s">
        <v>131</v>
      </c>
      <c r="AU172" s="253" t="s">
        <v>78</v>
      </c>
      <c r="AV172" s="13" t="s">
        <v>76</v>
      </c>
      <c r="AW172" s="13" t="s">
        <v>31</v>
      </c>
      <c r="AX172" s="13" t="s">
        <v>69</v>
      </c>
      <c r="AY172" s="253" t="s">
        <v>120</v>
      </c>
    </row>
    <row r="173" s="13" customFormat="1">
      <c r="A173" s="13"/>
      <c r="B173" s="244"/>
      <c r="C173" s="245"/>
      <c r="D173" s="240" t="s">
        <v>131</v>
      </c>
      <c r="E173" s="246" t="s">
        <v>19</v>
      </c>
      <c r="F173" s="247" t="s">
        <v>231</v>
      </c>
      <c r="G173" s="245"/>
      <c r="H173" s="246" t="s">
        <v>19</v>
      </c>
      <c r="I173" s="248"/>
      <c r="J173" s="245"/>
      <c r="K173" s="245"/>
      <c r="L173" s="249"/>
      <c r="M173" s="250"/>
      <c r="N173" s="251"/>
      <c r="O173" s="251"/>
      <c r="P173" s="251"/>
      <c r="Q173" s="251"/>
      <c r="R173" s="251"/>
      <c r="S173" s="251"/>
      <c r="T173" s="25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3" t="s">
        <v>131</v>
      </c>
      <c r="AU173" s="253" t="s">
        <v>78</v>
      </c>
      <c r="AV173" s="13" t="s">
        <v>76</v>
      </c>
      <c r="AW173" s="13" t="s">
        <v>31</v>
      </c>
      <c r="AX173" s="13" t="s">
        <v>69</v>
      </c>
      <c r="AY173" s="253" t="s">
        <v>120</v>
      </c>
    </row>
    <row r="174" s="13" customFormat="1">
      <c r="A174" s="13"/>
      <c r="B174" s="244"/>
      <c r="C174" s="245"/>
      <c r="D174" s="240" t="s">
        <v>131</v>
      </c>
      <c r="E174" s="246" t="s">
        <v>19</v>
      </c>
      <c r="F174" s="247" t="s">
        <v>215</v>
      </c>
      <c r="G174" s="245"/>
      <c r="H174" s="246" t="s">
        <v>19</v>
      </c>
      <c r="I174" s="248"/>
      <c r="J174" s="245"/>
      <c r="K174" s="245"/>
      <c r="L174" s="249"/>
      <c r="M174" s="250"/>
      <c r="N174" s="251"/>
      <c r="O174" s="251"/>
      <c r="P174" s="251"/>
      <c r="Q174" s="251"/>
      <c r="R174" s="251"/>
      <c r="S174" s="251"/>
      <c r="T174" s="25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3" t="s">
        <v>131</v>
      </c>
      <c r="AU174" s="253" t="s">
        <v>78</v>
      </c>
      <c r="AV174" s="13" t="s">
        <v>76</v>
      </c>
      <c r="AW174" s="13" t="s">
        <v>31</v>
      </c>
      <c r="AX174" s="13" t="s">
        <v>69</v>
      </c>
      <c r="AY174" s="253" t="s">
        <v>120</v>
      </c>
    </row>
    <row r="175" s="14" customFormat="1">
      <c r="A175" s="14"/>
      <c r="B175" s="254"/>
      <c r="C175" s="255"/>
      <c r="D175" s="240" t="s">
        <v>131</v>
      </c>
      <c r="E175" s="256" t="s">
        <v>19</v>
      </c>
      <c r="F175" s="257" t="s">
        <v>76</v>
      </c>
      <c r="G175" s="255"/>
      <c r="H175" s="258">
        <v>1</v>
      </c>
      <c r="I175" s="259"/>
      <c r="J175" s="255"/>
      <c r="K175" s="255"/>
      <c r="L175" s="260"/>
      <c r="M175" s="266"/>
      <c r="N175" s="267"/>
      <c r="O175" s="267"/>
      <c r="P175" s="267"/>
      <c r="Q175" s="267"/>
      <c r="R175" s="267"/>
      <c r="S175" s="267"/>
      <c r="T175" s="26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4" t="s">
        <v>131</v>
      </c>
      <c r="AU175" s="264" t="s">
        <v>78</v>
      </c>
      <c r="AV175" s="14" t="s">
        <v>78</v>
      </c>
      <c r="AW175" s="14" t="s">
        <v>31</v>
      </c>
      <c r="AX175" s="14" t="s">
        <v>76</v>
      </c>
      <c r="AY175" s="264" t="s">
        <v>120</v>
      </c>
    </row>
    <row r="176" s="2" customFormat="1" ht="6.96" customHeight="1">
      <c r="A176" s="39"/>
      <c r="B176" s="60"/>
      <c r="C176" s="61"/>
      <c r="D176" s="61"/>
      <c r="E176" s="61"/>
      <c r="F176" s="61"/>
      <c r="G176" s="61"/>
      <c r="H176" s="61"/>
      <c r="I176" s="176"/>
      <c r="J176" s="61"/>
      <c r="K176" s="61"/>
      <c r="L176" s="45"/>
      <c r="M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</sheetData>
  <sheetProtection sheet="1" autoFilter="0" formatColumns="0" formatRows="0" objects="1" scenarios="1" spinCount="100000" saltValue="pfYQgb2mxDqVYBANJscFMmGtZQkoeS4yBqQQ6aEhXgO8ay7DvxKLRwsQT73Dvokb2eNUh5j944RWfSzAZcidfw==" hashValue="5NVaGZsG9ST2hLTVvPK6521aSqGG46NWMQUoSbetYnoIfyqXIAgyIBJI2tvw0yKp7J5jwcw4CJPWsEFfT3K2EA==" algorithmName="SHA-512" password="CC35"/>
  <autoFilter ref="C90:K17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2"/>
      <c r="J3" s="141"/>
      <c r="K3" s="141"/>
      <c r="L3" s="21"/>
      <c r="AT3" s="18" t="s">
        <v>78</v>
      </c>
    </row>
    <row r="4" s="1" customFormat="1" ht="24.96" customHeight="1">
      <c r="B4" s="21"/>
      <c r="D4" s="143" t="s">
        <v>90</v>
      </c>
      <c r="I4" s="139"/>
      <c r="L4" s="21"/>
      <c r="M4" s="144" t="s">
        <v>10</v>
      </c>
      <c r="AT4" s="18" t="s">
        <v>4</v>
      </c>
    </row>
    <row r="5" s="1" customFormat="1" ht="6.96" customHeight="1">
      <c r="B5" s="21"/>
      <c r="I5" s="139"/>
      <c r="L5" s="21"/>
    </row>
    <row r="6" s="1" customFormat="1" ht="12" customHeight="1">
      <c r="B6" s="21"/>
      <c r="D6" s="145" t="s">
        <v>16</v>
      </c>
      <c r="I6" s="139"/>
      <c r="L6" s="21"/>
    </row>
    <row r="7" s="1" customFormat="1" ht="16.5" customHeight="1">
      <c r="B7" s="21"/>
      <c r="E7" s="146" t="str">
        <f>'Rekapitulace stavby'!K6</f>
        <v>X 029 - K Austisu, oprava mostu, č. akce 1000017, Praha 5</v>
      </c>
      <c r="F7" s="145"/>
      <c r="G7" s="145"/>
      <c r="H7" s="145"/>
      <c r="I7" s="139"/>
      <c r="L7" s="21"/>
    </row>
    <row r="8" s="1" customFormat="1" ht="12" customHeight="1">
      <c r="B8" s="21"/>
      <c r="D8" s="145" t="s">
        <v>91</v>
      </c>
      <c r="I8" s="139"/>
      <c r="L8" s="21"/>
    </row>
    <row r="9" s="2" customFormat="1" ht="16.5" customHeight="1">
      <c r="A9" s="39"/>
      <c r="B9" s="45"/>
      <c r="C9" s="39"/>
      <c r="D9" s="39"/>
      <c r="E9" s="146" t="s">
        <v>232</v>
      </c>
      <c r="F9" s="39"/>
      <c r="G9" s="39"/>
      <c r="H9" s="39"/>
      <c r="I9" s="147"/>
      <c r="J9" s="39"/>
      <c r="K9" s="39"/>
      <c r="L9" s="14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5" t="s">
        <v>93</v>
      </c>
      <c r="E10" s="39"/>
      <c r="F10" s="39"/>
      <c r="G10" s="39"/>
      <c r="H10" s="39"/>
      <c r="I10" s="147"/>
      <c r="J10" s="39"/>
      <c r="K10" s="39"/>
      <c r="L10" s="14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9" t="s">
        <v>232</v>
      </c>
      <c r="F11" s="39"/>
      <c r="G11" s="39"/>
      <c r="H11" s="39"/>
      <c r="I11" s="147"/>
      <c r="J11" s="39"/>
      <c r="K11" s="39"/>
      <c r="L11" s="14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147"/>
      <c r="J12" s="39"/>
      <c r="K12" s="39"/>
      <c r="L12" s="14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5" t="s">
        <v>18</v>
      </c>
      <c r="E13" s="39"/>
      <c r="F13" s="134" t="s">
        <v>19</v>
      </c>
      <c r="G13" s="39"/>
      <c r="H13" s="39"/>
      <c r="I13" s="150" t="s">
        <v>20</v>
      </c>
      <c r="J13" s="134" t="s">
        <v>19</v>
      </c>
      <c r="K13" s="39"/>
      <c r="L13" s="14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5" t="s">
        <v>21</v>
      </c>
      <c r="E14" s="39"/>
      <c r="F14" s="134" t="s">
        <v>22</v>
      </c>
      <c r="G14" s="39"/>
      <c r="H14" s="39"/>
      <c r="I14" s="150" t="s">
        <v>23</v>
      </c>
      <c r="J14" s="151" t="str">
        <f>'Rekapitulace stavby'!AN8</f>
        <v>5. 11. 2019</v>
      </c>
      <c r="K14" s="39"/>
      <c r="L14" s="14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147"/>
      <c r="J15" s="39"/>
      <c r="K15" s="39"/>
      <c r="L15" s="14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5" t="s">
        <v>25</v>
      </c>
      <c r="E16" s="39"/>
      <c r="F16" s="39"/>
      <c r="G16" s="39"/>
      <c r="H16" s="39"/>
      <c r="I16" s="150" t="s">
        <v>26</v>
      </c>
      <c r="J16" s="134" t="str">
        <f>IF('Rekapitulace stavby'!AN10="","",'Rekapitulace stavby'!AN10)</f>
        <v/>
      </c>
      <c r="K16" s="39"/>
      <c r="L16" s="14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50" t="s">
        <v>27</v>
      </c>
      <c r="J17" s="134" t="str">
        <f>IF('Rekapitulace stavby'!AN11="","",'Rekapitulace stavby'!AN11)</f>
        <v/>
      </c>
      <c r="K17" s="39"/>
      <c r="L17" s="14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147"/>
      <c r="J18" s="39"/>
      <c r="K18" s="39"/>
      <c r="L18" s="14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5" t="s">
        <v>28</v>
      </c>
      <c r="E19" s="39"/>
      <c r="F19" s="39"/>
      <c r="G19" s="39"/>
      <c r="H19" s="39"/>
      <c r="I19" s="150" t="s">
        <v>26</v>
      </c>
      <c r="J19" s="34" t="str">
        <f>'Rekapitulace stavby'!AN13</f>
        <v>Vyplň údaj</v>
      </c>
      <c r="K19" s="39"/>
      <c r="L19" s="14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50" t="s">
        <v>27</v>
      </c>
      <c r="J20" s="34" t="str">
        <f>'Rekapitulace stavby'!AN14</f>
        <v>Vyplň údaj</v>
      </c>
      <c r="K20" s="39"/>
      <c r="L20" s="14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147"/>
      <c r="J21" s="39"/>
      <c r="K21" s="39"/>
      <c r="L21" s="14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5" t="s">
        <v>30</v>
      </c>
      <c r="E22" s="39"/>
      <c r="F22" s="39"/>
      <c r="G22" s="39"/>
      <c r="H22" s="39"/>
      <c r="I22" s="150" t="s">
        <v>26</v>
      </c>
      <c r="J22" s="134" t="str">
        <f>IF('Rekapitulace stavby'!AN16="","",'Rekapitulace stavby'!AN16)</f>
        <v/>
      </c>
      <c r="K22" s="39"/>
      <c r="L22" s="14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 xml:space="preserve"> </v>
      </c>
      <c r="F23" s="39"/>
      <c r="G23" s="39"/>
      <c r="H23" s="39"/>
      <c r="I23" s="150" t="s">
        <v>27</v>
      </c>
      <c r="J23" s="134" t="str">
        <f>IF('Rekapitulace stavby'!AN17="","",'Rekapitulace stavby'!AN17)</f>
        <v/>
      </c>
      <c r="K23" s="39"/>
      <c r="L23" s="14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147"/>
      <c r="J24" s="39"/>
      <c r="K24" s="39"/>
      <c r="L24" s="14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5" t="s">
        <v>32</v>
      </c>
      <c r="E25" s="39"/>
      <c r="F25" s="39"/>
      <c r="G25" s="39"/>
      <c r="H25" s="39"/>
      <c r="I25" s="150" t="s">
        <v>26</v>
      </c>
      <c r="J25" s="134" t="str">
        <f>IF('Rekapitulace stavby'!AN19="","",'Rekapitulace stavby'!AN19)</f>
        <v/>
      </c>
      <c r="K25" s="39"/>
      <c r="L25" s="14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50" t="s">
        <v>27</v>
      </c>
      <c r="J26" s="134" t="str">
        <f>IF('Rekapitulace stavby'!AN20="","",'Rekapitulace stavby'!AN20)</f>
        <v/>
      </c>
      <c r="K26" s="39"/>
      <c r="L26" s="14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147"/>
      <c r="J27" s="39"/>
      <c r="K27" s="39"/>
      <c r="L27" s="14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5" t="s">
        <v>33</v>
      </c>
      <c r="E28" s="39"/>
      <c r="F28" s="39"/>
      <c r="G28" s="39"/>
      <c r="H28" s="39"/>
      <c r="I28" s="147"/>
      <c r="J28" s="39"/>
      <c r="K28" s="39"/>
      <c r="L28" s="14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2"/>
      <c r="B29" s="153"/>
      <c r="C29" s="152"/>
      <c r="D29" s="152"/>
      <c r="E29" s="154" t="s">
        <v>19</v>
      </c>
      <c r="F29" s="154"/>
      <c r="G29" s="154"/>
      <c r="H29" s="154"/>
      <c r="I29" s="155"/>
      <c r="J29" s="152"/>
      <c r="K29" s="152"/>
      <c r="L29" s="156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147"/>
      <c r="J30" s="39"/>
      <c r="K30" s="39"/>
      <c r="L30" s="14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8"/>
      <c r="J31" s="157"/>
      <c r="K31" s="157"/>
      <c r="L31" s="14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9" t="s">
        <v>35</v>
      </c>
      <c r="E32" s="39"/>
      <c r="F32" s="39"/>
      <c r="G32" s="39"/>
      <c r="H32" s="39"/>
      <c r="I32" s="147"/>
      <c r="J32" s="160">
        <f>ROUND(J87, 2)</f>
        <v>0</v>
      </c>
      <c r="K32" s="39"/>
      <c r="L32" s="14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8"/>
      <c r="J33" s="157"/>
      <c r="K33" s="157"/>
      <c r="L33" s="14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1" t="s">
        <v>37</v>
      </c>
      <c r="G34" s="39"/>
      <c r="H34" s="39"/>
      <c r="I34" s="162" t="s">
        <v>36</v>
      </c>
      <c r="J34" s="161" t="s">
        <v>38</v>
      </c>
      <c r="K34" s="39"/>
      <c r="L34" s="14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39</v>
      </c>
      <c r="E35" s="145" t="s">
        <v>40</v>
      </c>
      <c r="F35" s="164">
        <f>ROUND((SUM(BE87:BE102)),  2)</f>
        <v>0</v>
      </c>
      <c r="G35" s="39"/>
      <c r="H35" s="39"/>
      <c r="I35" s="165">
        <v>0.20999999999999999</v>
      </c>
      <c r="J35" s="164">
        <f>ROUND(((SUM(BE87:BE102))*I35),  2)</f>
        <v>0</v>
      </c>
      <c r="K35" s="39"/>
      <c r="L35" s="14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5" t="s">
        <v>41</v>
      </c>
      <c r="F36" s="164">
        <f>ROUND((SUM(BF87:BF102)),  2)</f>
        <v>0</v>
      </c>
      <c r="G36" s="39"/>
      <c r="H36" s="39"/>
      <c r="I36" s="165">
        <v>0.14999999999999999</v>
      </c>
      <c r="J36" s="164">
        <f>ROUND(((SUM(BF87:BF102))*I36),  2)</f>
        <v>0</v>
      </c>
      <c r="K36" s="39"/>
      <c r="L36" s="14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5" t="s">
        <v>42</v>
      </c>
      <c r="F37" s="164">
        <f>ROUND((SUM(BG87:BG102)),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14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5" t="s">
        <v>43</v>
      </c>
      <c r="F38" s="164">
        <f>ROUND((SUM(BH87:BH102)),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14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5" t="s">
        <v>44</v>
      </c>
      <c r="F39" s="164">
        <f>ROUND((SUM(BI87:BI102)),  2)</f>
        <v>0</v>
      </c>
      <c r="G39" s="39"/>
      <c r="H39" s="39"/>
      <c r="I39" s="165">
        <v>0</v>
      </c>
      <c r="J39" s="164">
        <f>0</f>
        <v>0</v>
      </c>
      <c r="K39" s="39"/>
      <c r="L39" s="14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147"/>
      <c r="J40" s="39"/>
      <c r="K40" s="39"/>
      <c r="L40" s="14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45</v>
      </c>
      <c r="E41" s="168"/>
      <c r="F41" s="168"/>
      <c r="G41" s="169" t="s">
        <v>46</v>
      </c>
      <c r="H41" s="170" t="s">
        <v>47</v>
      </c>
      <c r="I41" s="171"/>
      <c r="J41" s="172">
        <f>SUM(J32:J39)</f>
        <v>0</v>
      </c>
      <c r="K41" s="173"/>
      <c r="L41" s="14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74"/>
      <c r="C42" s="175"/>
      <c r="D42" s="175"/>
      <c r="E42" s="175"/>
      <c r="F42" s="175"/>
      <c r="G42" s="175"/>
      <c r="H42" s="175"/>
      <c r="I42" s="176"/>
      <c r="J42" s="175"/>
      <c r="K42" s="175"/>
      <c r="L42" s="14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77"/>
      <c r="C46" s="178"/>
      <c r="D46" s="178"/>
      <c r="E46" s="178"/>
      <c r="F46" s="178"/>
      <c r="G46" s="178"/>
      <c r="H46" s="178"/>
      <c r="I46" s="179"/>
      <c r="J46" s="178"/>
      <c r="K46" s="178"/>
      <c r="L46" s="14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94</v>
      </c>
      <c r="D47" s="41"/>
      <c r="E47" s="41"/>
      <c r="F47" s="41"/>
      <c r="G47" s="41"/>
      <c r="H47" s="41"/>
      <c r="I47" s="147"/>
      <c r="J47" s="41"/>
      <c r="K47" s="41"/>
      <c r="L47" s="14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147"/>
      <c r="J48" s="41"/>
      <c r="K48" s="41"/>
      <c r="L48" s="14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147"/>
      <c r="J49" s="41"/>
      <c r="K49" s="41"/>
      <c r="L49" s="14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80" t="str">
        <f>E7</f>
        <v>X 029 - K Austisu, oprava mostu, č. akce 1000017, Praha 5</v>
      </c>
      <c r="F50" s="33"/>
      <c r="G50" s="33"/>
      <c r="H50" s="33"/>
      <c r="I50" s="147"/>
      <c r="J50" s="41"/>
      <c r="K50" s="41"/>
      <c r="L50" s="14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91</v>
      </c>
      <c r="D51" s="23"/>
      <c r="E51" s="23"/>
      <c r="F51" s="23"/>
      <c r="G51" s="23"/>
      <c r="H51" s="23"/>
      <c r="I51" s="139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80" t="s">
        <v>232</v>
      </c>
      <c r="F52" s="41"/>
      <c r="G52" s="41"/>
      <c r="H52" s="41"/>
      <c r="I52" s="147"/>
      <c r="J52" s="41"/>
      <c r="K52" s="41"/>
      <c r="L52" s="14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93</v>
      </c>
      <c r="D53" s="41"/>
      <c r="E53" s="41"/>
      <c r="F53" s="41"/>
      <c r="G53" s="41"/>
      <c r="H53" s="41"/>
      <c r="I53" s="147"/>
      <c r="J53" s="41"/>
      <c r="K53" s="41"/>
      <c r="L53" s="14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110 - DIO</v>
      </c>
      <c r="F54" s="41"/>
      <c r="G54" s="41"/>
      <c r="H54" s="41"/>
      <c r="I54" s="147"/>
      <c r="J54" s="41"/>
      <c r="K54" s="41"/>
      <c r="L54" s="14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147"/>
      <c r="J55" s="41"/>
      <c r="K55" s="41"/>
      <c r="L55" s="14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150" t="s">
        <v>23</v>
      </c>
      <c r="J56" s="73" t="str">
        <f>IF(J14="","",J14)</f>
        <v>5. 11. 2019</v>
      </c>
      <c r="K56" s="41"/>
      <c r="L56" s="14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147"/>
      <c r="J57" s="41"/>
      <c r="K57" s="41"/>
      <c r="L57" s="14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150" t="s">
        <v>30</v>
      </c>
      <c r="J58" s="37" t="str">
        <f>E23</f>
        <v xml:space="preserve"> </v>
      </c>
      <c r="K58" s="41"/>
      <c r="L58" s="14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150" t="s">
        <v>32</v>
      </c>
      <c r="J59" s="37" t="str">
        <f>E26</f>
        <v xml:space="preserve"> </v>
      </c>
      <c r="K59" s="41"/>
      <c r="L59" s="14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147"/>
      <c r="J60" s="41"/>
      <c r="K60" s="41"/>
      <c r="L60" s="148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81" t="s">
        <v>95</v>
      </c>
      <c r="D61" s="182"/>
      <c r="E61" s="182"/>
      <c r="F61" s="182"/>
      <c r="G61" s="182"/>
      <c r="H61" s="182"/>
      <c r="I61" s="183"/>
      <c r="J61" s="184" t="s">
        <v>96</v>
      </c>
      <c r="K61" s="182"/>
      <c r="L61" s="148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147"/>
      <c r="J62" s="41"/>
      <c r="K62" s="41"/>
      <c r="L62" s="14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85" t="s">
        <v>67</v>
      </c>
      <c r="D63" s="41"/>
      <c r="E63" s="41"/>
      <c r="F63" s="41"/>
      <c r="G63" s="41"/>
      <c r="H63" s="41"/>
      <c r="I63" s="147"/>
      <c r="J63" s="103">
        <f>J87</f>
        <v>0</v>
      </c>
      <c r="K63" s="41"/>
      <c r="L63" s="14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97</v>
      </c>
    </row>
    <row r="64" s="9" customFormat="1" ht="24.96" customHeight="1">
      <c r="A64" s="9"/>
      <c r="B64" s="186"/>
      <c r="C64" s="187"/>
      <c r="D64" s="188" t="s">
        <v>98</v>
      </c>
      <c r="E64" s="189"/>
      <c r="F64" s="189"/>
      <c r="G64" s="189"/>
      <c r="H64" s="189"/>
      <c r="I64" s="190"/>
      <c r="J64" s="191">
        <f>J88</f>
        <v>0</v>
      </c>
      <c r="K64" s="187"/>
      <c r="L64" s="19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3"/>
      <c r="C65" s="126"/>
      <c r="D65" s="194" t="s">
        <v>102</v>
      </c>
      <c r="E65" s="195"/>
      <c r="F65" s="195"/>
      <c r="G65" s="195"/>
      <c r="H65" s="195"/>
      <c r="I65" s="196"/>
      <c r="J65" s="197">
        <f>J89</f>
        <v>0</v>
      </c>
      <c r="K65" s="126"/>
      <c r="L65" s="19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147"/>
      <c r="J66" s="41"/>
      <c r="K66" s="41"/>
      <c r="L66" s="148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176"/>
      <c r="J67" s="61"/>
      <c r="K67" s="61"/>
      <c r="L67" s="14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179"/>
      <c r="J71" s="63"/>
      <c r="K71" s="63"/>
      <c r="L71" s="14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104</v>
      </c>
      <c r="D72" s="41"/>
      <c r="E72" s="41"/>
      <c r="F72" s="41"/>
      <c r="G72" s="41"/>
      <c r="H72" s="41"/>
      <c r="I72" s="147"/>
      <c r="J72" s="41"/>
      <c r="K72" s="41"/>
      <c r="L72" s="14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147"/>
      <c r="J73" s="41"/>
      <c r="K73" s="41"/>
      <c r="L73" s="14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147"/>
      <c r="J74" s="41"/>
      <c r="K74" s="41"/>
      <c r="L74" s="14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80" t="str">
        <f>E7</f>
        <v>X 029 - K Austisu, oprava mostu, č. akce 1000017, Praha 5</v>
      </c>
      <c r="F75" s="33"/>
      <c r="G75" s="33"/>
      <c r="H75" s="33"/>
      <c r="I75" s="147"/>
      <c r="J75" s="41"/>
      <c r="K75" s="41"/>
      <c r="L75" s="14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91</v>
      </c>
      <c r="D76" s="23"/>
      <c r="E76" s="23"/>
      <c r="F76" s="23"/>
      <c r="G76" s="23"/>
      <c r="H76" s="23"/>
      <c r="I76" s="139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80" t="s">
        <v>232</v>
      </c>
      <c r="F77" s="41"/>
      <c r="G77" s="41"/>
      <c r="H77" s="41"/>
      <c r="I77" s="147"/>
      <c r="J77" s="41"/>
      <c r="K77" s="41"/>
      <c r="L77" s="14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93</v>
      </c>
      <c r="D78" s="41"/>
      <c r="E78" s="41"/>
      <c r="F78" s="41"/>
      <c r="G78" s="41"/>
      <c r="H78" s="41"/>
      <c r="I78" s="147"/>
      <c r="J78" s="41"/>
      <c r="K78" s="41"/>
      <c r="L78" s="14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SO 110 - DIO</v>
      </c>
      <c r="F79" s="41"/>
      <c r="G79" s="41"/>
      <c r="H79" s="41"/>
      <c r="I79" s="147"/>
      <c r="J79" s="41"/>
      <c r="K79" s="41"/>
      <c r="L79" s="14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147"/>
      <c r="J80" s="41"/>
      <c r="K80" s="41"/>
      <c r="L80" s="14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F14</f>
        <v xml:space="preserve"> </v>
      </c>
      <c r="G81" s="41"/>
      <c r="H81" s="41"/>
      <c r="I81" s="150" t="s">
        <v>23</v>
      </c>
      <c r="J81" s="73" t="str">
        <f>IF(J14="","",J14)</f>
        <v>5. 11. 2019</v>
      </c>
      <c r="K81" s="41"/>
      <c r="L81" s="14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147"/>
      <c r="J82" s="41"/>
      <c r="K82" s="41"/>
      <c r="L82" s="14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25</v>
      </c>
      <c r="D83" s="41"/>
      <c r="E83" s="41"/>
      <c r="F83" s="28" t="str">
        <f>E17</f>
        <v xml:space="preserve"> </v>
      </c>
      <c r="G83" s="41"/>
      <c r="H83" s="41"/>
      <c r="I83" s="150" t="s">
        <v>30</v>
      </c>
      <c r="J83" s="37" t="str">
        <f>E23</f>
        <v xml:space="preserve"> </v>
      </c>
      <c r="K83" s="41"/>
      <c r="L83" s="14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28</v>
      </c>
      <c r="D84" s="41"/>
      <c r="E84" s="41"/>
      <c r="F84" s="28" t="str">
        <f>IF(E20="","",E20)</f>
        <v>Vyplň údaj</v>
      </c>
      <c r="G84" s="41"/>
      <c r="H84" s="41"/>
      <c r="I84" s="150" t="s">
        <v>32</v>
      </c>
      <c r="J84" s="37" t="str">
        <f>E26</f>
        <v xml:space="preserve"> </v>
      </c>
      <c r="K84" s="41"/>
      <c r="L84" s="14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147"/>
      <c r="J85" s="41"/>
      <c r="K85" s="41"/>
      <c r="L85" s="14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99"/>
      <c r="B86" s="200"/>
      <c r="C86" s="201" t="s">
        <v>105</v>
      </c>
      <c r="D86" s="202" t="s">
        <v>54</v>
      </c>
      <c r="E86" s="202" t="s">
        <v>50</v>
      </c>
      <c r="F86" s="202" t="s">
        <v>51</v>
      </c>
      <c r="G86" s="202" t="s">
        <v>106</v>
      </c>
      <c r="H86" s="202" t="s">
        <v>107</v>
      </c>
      <c r="I86" s="203" t="s">
        <v>108</v>
      </c>
      <c r="J86" s="202" t="s">
        <v>96</v>
      </c>
      <c r="K86" s="204" t="s">
        <v>109</v>
      </c>
      <c r="L86" s="205"/>
      <c r="M86" s="93" t="s">
        <v>19</v>
      </c>
      <c r="N86" s="94" t="s">
        <v>39</v>
      </c>
      <c r="O86" s="94" t="s">
        <v>110</v>
      </c>
      <c r="P86" s="94" t="s">
        <v>111</v>
      </c>
      <c r="Q86" s="94" t="s">
        <v>112</v>
      </c>
      <c r="R86" s="94" t="s">
        <v>113</v>
      </c>
      <c r="S86" s="94" t="s">
        <v>114</v>
      </c>
      <c r="T86" s="95" t="s">
        <v>115</v>
      </c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</row>
    <row r="87" s="2" customFormat="1" ht="22.8" customHeight="1">
      <c r="A87" s="39"/>
      <c r="B87" s="40"/>
      <c r="C87" s="100" t="s">
        <v>116</v>
      </c>
      <c r="D87" s="41"/>
      <c r="E87" s="41"/>
      <c r="F87" s="41"/>
      <c r="G87" s="41"/>
      <c r="H87" s="41"/>
      <c r="I87" s="147"/>
      <c r="J87" s="206">
        <f>BK87</f>
        <v>0</v>
      </c>
      <c r="K87" s="41"/>
      <c r="L87" s="45"/>
      <c r="M87" s="96"/>
      <c r="N87" s="207"/>
      <c r="O87" s="97"/>
      <c r="P87" s="208">
        <f>P88</f>
        <v>0</v>
      </c>
      <c r="Q87" s="97"/>
      <c r="R87" s="208">
        <f>R88</f>
        <v>0</v>
      </c>
      <c r="S87" s="97"/>
      <c r="T87" s="209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68</v>
      </c>
      <c r="AU87" s="18" t="s">
        <v>97</v>
      </c>
      <c r="BK87" s="210">
        <f>BK88</f>
        <v>0</v>
      </c>
    </row>
    <row r="88" s="12" customFormat="1" ht="25.92" customHeight="1">
      <c r="A88" s="12"/>
      <c r="B88" s="211"/>
      <c r="C88" s="212"/>
      <c r="D88" s="213" t="s">
        <v>68</v>
      </c>
      <c r="E88" s="214" t="s">
        <v>117</v>
      </c>
      <c r="F88" s="214" t="s">
        <v>118</v>
      </c>
      <c r="G88" s="212"/>
      <c r="H88" s="212"/>
      <c r="I88" s="215"/>
      <c r="J88" s="216">
        <f>BK88</f>
        <v>0</v>
      </c>
      <c r="K88" s="212"/>
      <c r="L88" s="217"/>
      <c r="M88" s="218"/>
      <c r="N88" s="219"/>
      <c r="O88" s="219"/>
      <c r="P88" s="220">
        <f>P89</f>
        <v>0</v>
      </c>
      <c r="Q88" s="219"/>
      <c r="R88" s="220">
        <f>R89</f>
        <v>0</v>
      </c>
      <c r="S88" s="219"/>
      <c r="T88" s="221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2" t="s">
        <v>119</v>
      </c>
      <c r="AT88" s="223" t="s">
        <v>68</v>
      </c>
      <c r="AU88" s="223" t="s">
        <v>69</v>
      </c>
      <c r="AY88" s="222" t="s">
        <v>120</v>
      </c>
      <c r="BK88" s="224">
        <f>BK89</f>
        <v>0</v>
      </c>
    </row>
    <row r="89" s="12" customFormat="1" ht="22.8" customHeight="1">
      <c r="A89" s="12"/>
      <c r="B89" s="211"/>
      <c r="C89" s="212"/>
      <c r="D89" s="213" t="s">
        <v>68</v>
      </c>
      <c r="E89" s="225" t="s">
        <v>198</v>
      </c>
      <c r="F89" s="225" t="s">
        <v>199</v>
      </c>
      <c r="G89" s="212"/>
      <c r="H89" s="212"/>
      <c r="I89" s="215"/>
      <c r="J89" s="226">
        <f>BK89</f>
        <v>0</v>
      </c>
      <c r="K89" s="212"/>
      <c r="L89" s="217"/>
      <c r="M89" s="218"/>
      <c r="N89" s="219"/>
      <c r="O89" s="219"/>
      <c r="P89" s="220">
        <f>SUM(P90:P102)</f>
        <v>0</v>
      </c>
      <c r="Q89" s="219"/>
      <c r="R89" s="220">
        <f>SUM(R90:R102)</f>
        <v>0</v>
      </c>
      <c r="S89" s="219"/>
      <c r="T89" s="221">
        <f>SUM(T90:T102)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2" t="s">
        <v>119</v>
      </c>
      <c r="AT89" s="223" t="s">
        <v>68</v>
      </c>
      <c r="AU89" s="223" t="s">
        <v>76</v>
      </c>
      <c r="AY89" s="222" t="s">
        <v>120</v>
      </c>
      <c r="BK89" s="224">
        <f>SUM(BK90:BK102)</f>
        <v>0</v>
      </c>
    </row>
    <row r="90" s="2" customFormat="1" ht="16.5" customHeight="1">
      <c r="A90" s="39"/>
      <c r="B90" s="40"/>
      <c r="C90" s="227" t="s">
        <v>78</v>
      </c>
      <c r="D90" s="227" t="s">
        <v>123</v>
      </c>
      <c r="E90" s="228" t="s">
        <v>233</v>
      </c>
      <c r="F90" s="229" t="s">
        <v>234</v>
      </c>
      <c r="G90" s="230" t="s">
        <v>126</v>
      </c>
      <c r="H90" s="231">
        <v>1</v>
      </c>
      <c r="I90" s="232"/>
      <c r="J90" s="233">
        <f>ROUND(I90*H90,2)</f>
        <v>0</v>
      </c>
      <c r="K90" s="229" t="s">
        <v>19</v>
      </c>
      <c r="L90" s="45"/>
      <c r="M90" s="234" t="s">
        <v>19</v>
      </c>
      <c r="N90" s="235" t="s">
        <v>40</v>
      </c>
      <c r="O90" s="85"/>
      <c r="P90" s="236">
        <f>O90*H90</f>
        <v>0</v>
      </c>
      <c r="Q90" s="236">
        <v>0</v>
      </c>
      <c r="R90" s="236">
        <f>Q90*H90</f>
        <v>0</v>
      </c>
      <c r="S90" s="236">
        <v>0</v>
      </c>
      <c r="T90" s="237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38" t="s">
        <v>235</v>
      </c>
      <c r="AT90" s="238" t="s">
        <v>123</v>
      </c>
      <c r="AU90" s="238" t="s">
        <v>78</v>
      </c>
      <c r="AY90" s="18" t="s">
        <v>120</v>
      </c>
      <c r="BE90" s="239">
        <f>IF(N90="základní",J90,0)</f>
        <v>0</v>
      </c>
      <c r="BF90" s="239">
        <f>IF(N90="snížená",J90,0)</f>
        <v>0</v>
      </c>
      <c r="BG90" s="239">
        <f>IF(N90="zákl. přenesená",J90,0)</f>
        <v>0</v>
      </c>
      <c r="BH90" s="239">
        <f>IF(N90="sníž. přenesená",J90,0)</f>
        <v>0</v>
      </c>
      <c r="BI90" s="239">
        <f>IF(N90="nulová",J90,0)</f>
        <v>0</v>
      </c>
      <c r="BJ90" s="18" t="s">
        <v>76</v>
      </c>
      <c r="BK90" s="239">
        <f>ROUND(I90*H90,2)</f>
        <v>0</v>
      </c>
      <c r="BL90" s="18" t="s">
        <v>235</v>
      </c>
      <c r="BM90" s="238" t="s">
        <v>236</v>
      </c>
    </row>
    <row r="91" s="2" customFormat="1">
      <c r="A91" s="39"/>
      <c r="B91" s="40"/>
      <c r="C91" s="41"/>
      <c r="D91" s="240" t="s">
        <v>130</v>
      </c>
      <c r="E91" s="41"/>
      <c r="F91" s="241" t="s">
        <v>234</v>
      </c>
      <c r="G91" s="41"/>
      <c r="H91" s="41"/>
      <c r="I91" s="147"/>
      <c r="J91" s="41"/>
      <c r="K91" s="41"/>
      <c r="L91" s="45"/>
      <c r="M91" s="242"/>
      <c r="N91" s="243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130</v>
      </c>
      <c r="AU91" s="18" t="s">
        <v>78</v>
      </c>
    </row>
    <row r="92" s="13" customFormat="1">
      <c r="A92" s="13"/>
      <c r="B92" s="244"/>
      <c r="C92" s="245"/>
      <c r="D92" s="240" t="s">
        <v>131</v>
      </c>
      <c r="E92" s="246" t="s">
        <v>19</v>
      </c>
      <c r="F92" s="247" t="s">
        <v>237</v>
      </c>
      <c r="G92" s="245"/>
      <c r="H92" s="246" t="s">
        <v>19</v>
      </c>
      <c r="I92" s="248"/>
      <c r="J92" s="245"/>
      <c r="K92" s="245"/>
      <c r="L92" s="249"/>
      <c r="M92" s="250"/>
      <c r="N92" s="251"/>
      <c r="O92" s="251"/>
      <c r="P92" s="251"/>
      <c r="Q92" s="251"/>
      <c r="R92" s="251"/>
      <c r="S92" s="251"/>
      <c r="T92" s="25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53" t="s">
        <v>131</v>
      </c>
      <c r="AU92" s="253" t="s">
        <v>78</v>
      </c>
      <c r="AV92" s="13" t="s">
        <v>76</v>
      </c>
      <c r="AW92" s="13" t="s">
        <v>31</v>
      </c>
      <c r="AX92" s="13" t="s">
        <v>69</v>
      </c>
      <c r="AY92" s="253" t="s">
        <v>120</v>
      </c>
    </row>
    <row r="93" s="13" customFormat="1">
      <c r="A93" s="13"/>
      <c r="B93" s="244"/>
      <c r="C93" s="245"/>
      <c r="D93" s="240" t="s">
        <v>131</v>
      </c>
      <c r="E93" s="246" t="s">
        <v>19</v>
      </c>
      <c r="F93" s="247" t="s">
        <v>238</v>
      </c>
      <c r="G93" s="245"/>
      <c r="H93" s="246" t="s">
        <v>19</v>
      </c>
      <c r="I93" s="248"/>
      <c r="J93" s="245"/>
      <c r="K93" s="245"/>
      <c r="L93" s="249"/>
      <c r="M93" s="250"/>
      <c r="N93" s="251"/>
      <c r="O93" s="251"/>
      <c r="P93" s="251"/>
      <c r="Q93" s="251"/>
      <c r="R93" s="251"/>
      <c r="S93" s="251"/>
      <c r="T93" s="25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3" t="s">
        <v>131</v>
      </c>
      <c r="AU93" s="253" t="s">
        <v>78</v>
      </c>
      <c r="AV93" s="13" t="s">
        <v>76</v>
      </c>
      <c r="AW93" s="13" t="s">
        <v>31</v>
      </c>
      <c r="AX93" s="13" t="s">
        <v>69</v>
      </c>
      <c r="AY93" s="253" t="s">
        <v>120</v>
      </c>
    </row>
    <row r="94" s="13" customFormat="1">
      <c r="A94" s="13"/>
      <c r="B94" s="244"/>
      <c r="C94" s="245"/>
      <c r="D94" s="240" t="s">
        <v>131</v>
      </c>
      <c r="E94" s="246" t="s">
        <v>19</v>
      </c>
      <c r="F94" s="247" t="s">
        <v>239</v>
      </c>
      <c r="G94" s="245"/>
      <c r="H94" s="246" t="s">
        <v>19</v>
      </c>
      <c r="I94" s="248"/>
      <c r="J94" s="245"/>
      <c r="K94" s="245"/>
      <c r="L94" s="249"/>
      <c r="M94" s="250"/>
      <c r="N94" s="251"/>
      <c r="O94" s="251"/>
      <c r="P94" s="251"/>
      <c r="Q94" s="251"/>
      <c r="R94" s="251"/>
      <c r="S94" s="251"/>
      <c r="T94" s="25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3" t="s">
        <v>131</v>
      </c>
      <c r="AU94" s="253" t="s">
        <v>78</v>
      </c>
      <c r="AV94" s="13" t="s">
        <v>76</v>
      </c>
      <c r="AW94" s="13" t="s">
        <v>31</v>
      </c>
      <c r="AX94" s="13" t="s">
        <v>69</v>
      </c>
      <c r="AY94" s="253" t="s">
        <v>120</v>
      </c>
    </row>
    <row r="95" s="13" customFormat="1">
      <c r="A95" s="13"/>
      <c r="B95" s="244"/>
      <c r="C95" s="245"/>
      <c r="D95" s="240" t="s">
        <v>131</v>
      </c>
      <c r="E95" s="246" t="s">
        <v>19</v>
      </c>
      <c r="F95" s="247" t="s">
        <v>240</v>
      </c>
      <c r="G95" s="245"/>
      <c r="H95" s="246" t="s">
        <v>19</v>
      </c>
      <c r="I95" s="248"/>
      <c r="J95" s="245"/>
      <c r="K95" s="245"/>
      <c r="L95" s="249"/>
      <c r="M95" s="250"/>
      <c r="N95" s="251"/>
      <c r="O95" s="251"/>
      <c r="P95" s="251"/>
      <c r="Q95" s="251"/>
      <c r="R95" s="251"/>
      <c r="S95" s="251"/>
      <c r="T95" s="25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3" t="s">
        <v>131</v>
      </c>
      <c r="AU95" s="253" t="s">
        <v>78</v>
      </c>
      <c r="AV95" s="13" t="s">
        <v>76</v>
      </c>
      <c r="AW95" s="13" t="s">
        <v>31</v>
      </c>
      <c r="AX95" s="13" t="s">
        <v>69</v>
      </c>
      <c r="AY95" s="253" t="s">
        <v>120</v>
      </c>
    </row>
    <row r="96" s="13" customFormat="1">
      <c r="A96" s="13"/>
      <c r="B96" s="244"/>
      <c r="C96" s="245"/>
      <c r="D96" s="240" t="s">
        <v>131</v>
      </c>
      <c r="E96" s="246" t="s">
        <v>19</v>
      </c>
      <c r="F96" s="247" t="s">
        <v>241</v>
      </c>
      <c r="G96" s="245"/>
      <c r="H96" s="246" t="s">
        <v>19</v>
      </c>
      <c r="I96" s="248"/>
      <c r="J96" s="245"/>
      <c r="K96" s="245"/>
      <c r="L96" s="249"/>
      <c r="M96" s="250"/>
      <c r="N96" s="251"/>
      <c r="O96" s="251"/>
      <c r="P96" s="251"/>
      <c r="Q96" s="251"/>
      <c r="R96" s="251"/>
      <c r="S96" s="251"/>
      <c r="T96" s="25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3" t="s">
        <v>131</v>
      </c>
      <c r="AU96" s="253" t="s">
        <v>78</v>
      </c>
      <c r="AV96" s="13" t="s">
        <v>76</v>
      </c>
      <c r="AW96" s="13" t="s">
        <v>31</v>
      </c>
      <c r="AX96" s="13" t="s">
        <v>69</v>
      </c>
      <c r="AY96" s="253" t="s">
        <v>120</v>
      </c>
    </row>
    <row r="97" s="13" customFormat="1">
      <c r="A97" s="13"/>
      <c r="B97" s="244"/>
      <c r="C97" s="245"/>
      <c r="D97" s="240" t="s">
        <v>131</v>
      </c>
      <c r="E97" s="246" t="s">
        <v>19</v>
      </c>
      <c r="F97" s="247" t="s">
        <v>242</v>
      </c>
      <c r="G97" s="245"/>
      <c r="H97" s="246" t="s">
        <v>19</v>
      </c>
      <c r="I97" s="248"/>
      <c r="J97" s="245"/>
      <c r="K97" s="245"/>
      <c r="L97" s="249"/>
      <c r="M97" s="250"/>
      <c r="N97" s="251"/>
      <c r="O97" s="251"/>
      <c r="P97" s="251"/>
      <c r="Q97" s="251"/>
      <c r="R97" s="251"/>
      <c r="S97" s="251"/>
      <c r="T97" s="25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3" t="s">
        <v>131</v>
      </c>
      <c r="AU97" s="253" t="s">
        <v>78</v>
      </c>
      <c r="AV97" s="13" t="s">
        <v>76</v>
      </c>
      <c r="AW97" s="13" t="s">
        <v>31</v>
      </c>
      <c r="AX97" s="13" t="s">
        <v>69</v>
      </c>
      <c r="AY97" s="253" t="s">
        <v>120</v>
      </c>
    </row>
    <row r="98" s="13" customFormat="1">
      <c r="A98" s="13"/>
      <c r="B98" s="244"/>
      <c r="C98" s="245"/>
      <c r="D98" s="240" t="s">
        <v>131</v>
      </c>
      <c r="E98" s="246" t="s">
        <v>19</v>
      </c>
      <c r="F98" s="247" t="s">
        <v>243</v>
      </c>
      <c r="G98" s="245"/>
      <c r="H98" s="246" t="s">
        <v>19</v>
      </c>
      <c r="I98" s="248"/>
      <c r="J98" s="245"/>
      <c r="K98" s="245"/>
      <c r="L98" s="249"/>
      <c r="M98" s="250"/>
      <c r="N98" s="251"/>
      <c r="O98" s="251"/>
      <c r="P98" s="251"/>
      <c r="Q98" s="251"/>
      <c r="R98" s="251"/>
      <c r="S98" s="251"/>
      <c r="T98" s="25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3" t="s">
        <v>131</v>
      </c>
      <c r="AU98" s="253" t="s">
        <v>78</v>
      </c>
      <c r="AV98" s="13" t="s">
        <v>76</v>
      </c>
      <c r="AW98" s="13" t="s">
        <v>31</v>
      </c>
      <c r="AX98" s="13" t="s">
        <v>69</v>
      </c>
      <c r="AY98" s="253" t="s">
        <v>120</v>
      </c>
    </row>
    <row r="99" s="13" customFormat="1">
      <c r="A99" s="13"/>
      <c r="B99" s="244"/>
      <c r="C99" s="245"/>
      <c r="D99" s="240" t="s">
        <v>131</v>
      </c>
      <c r="E99" s="246" t="s">
        <v>19</v>
      </c>
      <c r="F99" s="247" t="s">
        <v>244</v>
      </c>
      <c r="G99" s="245"/>
      <c r="H99" s="246" t="s">
        <v>19</v>
      </c>
      <c r="I99" s="248"/>
      <c r="J99" s="245"/>
      <c r="K99" s="245"/>
      <c r="L99" s="249"/>
      <c r="M99" s="250"/>
      <c r="N99" s="251"/>
      <c r="O99" s="251"/>
      <c r="P99" s="251"/>
      <c r="Q99" s="251"/>
      <c r="R99" s="251"/>
      <c r="S99" s="251"/>
      <c r="T99" s="25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3" t="s">
        <v>131</v>
      </c>
      <c r="AU99" s="253" t="s">
        <v>78</v>
      </c>
      <c r="AV99" s="13" t="s">
        <v>76</v>
      </c>
      <c r="AW99" s="13" t="s">
        <v>31</v>
      </c>
      <c r="AX99" s="13" t="s">
        <v>69</v>
      </c>
      <c r="AY99" s="253" t="s">
        <v>120</v>
      </c>
    </row>
    <row r="100" s="13" customFormat="1">
      <c r="A100" s="13"/>
      <c r="B100" s="244"/>
      <c r="C100" s="245"/>
      <c r="D100" s="240" t="s">
        <v>131</v>
      </c>
      <c r="E100" s="246" t="s">
        <v>19</v>
      </c>
      <c r="F100" s="247" t="s">
        <v>245</v>
      </c>
      <c r="G100" s="245"/>
      <c r="H100" s="246" t="s">
        <v>19</v>
      </c>
      <c r="I100" s="248"/>
      <c r="J100" s="245"/>
      <c r="K100" s="245"/>
      <c r="L100" s="249"/>
      <c r="M100" s="250"/>
      <c r="N100" s="251"/>
      <c r="O100" s="251"/>
      <c r="P100" s="251"/>
      <c r="Q100" s="251"/>
      <c r="R100" s="251"/>
      <c r="S100" s="251"/>
      <c r="T100" s="25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3" t="s">
        <v>131</v>
      </c>
      <c r="AU100" s="253" t="s">
        <v>78</v>
      </c>
      <c r="AV100" s="13" t="s">
        <v>76</v>
      </c>
      <c r="AW100" s="13" t="s">
        <v>31</v>
      </c>
      <c r="AX100" s="13" t="s">
        <v>69</v>
      </c>
      <c r="AY100" s="253" t="s">
        <v>120</v>
      </c>
    </row>
    <row r="101" s="13" customFormat="1">
      <c r="A101" s="13"/>
      <c r="B101" s="244"/>
      <c r="C101" s="245"/>
      <c r="D101" s="240" t="s">
        <v>131</v>
      </c>
      <c r="E101" s="246" t="s">
        <v>19</v>
      </c>
      <c r="F101" s="247" t="s">
        <v>246</v>
      </c>
      <c r="G101" s="245"/>
      <c r="H101" s="246" t="s">
        <v>19</v>
      </c>
      <c r="I101" s="248"/>
      <c r="J101" s="245"/>
      <c r="K101" s="245"/>
      <c r="L101" s="249"/>
      <c r="M101" s="250"/>
      <c r="N101" s="251"/>
      <c r="O101" s="251"/>
      <c r="P101" s="251"/>
      <c r="Q101" s="251"/>
      <c r="R101" s="251"/>
      <c r="S101" s="251"/>
      <c r="T101" s="25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3" t="s">
        <v>131</v>
      </c>
      <c r="AU101" s="253" t="s">
        <v>78</v>
      </c>
      <c r="AV101" s="13" t="s">
        <v>76</v>
      </c>
      <c r="AW101" s="13" t="s">
        <v>31</v>
      </c>
      <c r="AX101" s="13" t="s">
        <v>69</v>
      </c>
      <c r="AY101" s="253" t="s">
        <v>120</v>
      </c>
    </row>
    <row r="102" s="14" customFormat="1">
      <c r="A102" s="14"/>
      <c r="B102" s="254"/>
      <c r="C102" s="255"/>
      <c r="D102" s="240" t="s">
        <v>131</v>
      </c>
      <c r="E102" s="256" t="s">
        <v>19</v>
      </c>
      <c r="F102" s="257" t="s">
        <v>76</v>
      </c>
      <c r="G102" s="255"/>
      <c r="H102" s="258">
        <v>1</v>
      </c>
      <c r="I102" s="259"/>
      <c r="J102" s="255"/>
      <c r="K102" s="255"/>
      <c r="L102" s="260"/>
      <c r="M102" s="266"/>
      <c r="N102" s="267"/>
      <c r="O102" s="267"/>
      <c r="P102" s="267"/>
      <c r="Q102" s="267"/>
      <c r="R102" s="267"/>
      <c r="S102" s="267"/>
      <c r="T102" s="26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4" t="s">
        <v>131</v>
      </c>
      <c r="AU102" s="264" t="s">
        <v>78</v>
      </c>
      <c r="AV102" s="14" t="s">
        <v>78</v>
      </c>
      <c r="AW102" s="14" t="s">
        <v>31</v>
      </c>
      <c r="AX102" s="14" t="s">
        <v>76</v>
      </c>
      <c r="AY102" s="264" t="s">
        <v>120</v>
      </c>
    </row>
    <row r="103" s="2" customFormat="1" ht="6.96" customHeight="1">
      <c r="A103" s="39"/>
      <c r="B103" s="60"/>
      <c r="C103" s="61"/>
      <c r="D103" s="61"/>
      <c r="E103" s="61"/>
      <c r="F103" s="61"/>
      <c r="G103" s="61"/>
      <c r="H103" s="61"/>
      <c r="I103" s="176"/>
      <c r="J103" s="61"/>
      <c r="K103" s="61"/>
      <c r="L103" s="45"/>
      <c r="M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</sheetData>
  <sheetProtection sheet="1" autoFilter="0" formatColumns="0" formatRows="0" objects="1" scenarios="1" spinCount="100000" saltValue="/t8M68SMD18c3iWm1ZBM2D1Uolrb72NKLLlaBdsXUan0MQ5leoSmApTdXZeE1fBFAWOjbKEjsXq44XGfMSWdDA==" hashValue="y4eKCTFHD54hpR304psfOX347pZMVEDltn3gLOUuM39zJOi8U64M5olvAfelv5/FWG6HDZJJFKVPn1V7qv5hIg==" algorithmName="SHA-512" password="CC35"/>
  <autoFilter ref="C86:K10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2"/>
      <c r="J3" s="141"/>
      <c r="K3" s="141"/>
      <c r="L3" s="21"/>
      <c r="AT3" s="18" t="s">
        <v>78</v>
      </c>
    </row>
    <row r="4" s="1" customFormat="1" ht="24.96" customHeight="1">
      <c r="B4" s="21"/>
      <c r="D4" s="143" t="s">
        <v>90</v>
      </c>
      <c r="I4" s="139"/>
      <c r="L4" s="21"/>
      <c r="M4" s="144" t="s">
        <v>10</v>
      </c>
      <c r="AT4" s="18" t="s">
        <v>4</v>
      </c>
    </row>
    <row r="5" s="1" customFormat="1" ht="6.96" customHeight="1">
      <c r="B5" s="21"/>
      <c r="I5" s="139"/>
      <c r="L5" s="21"/>
    </row>
    <row r="6" s="1" customFormat="1" ht="12" customHeight="1">
      <c r="B6" s="21"/>
      <c r="D6" s="145" t="s">
        <v>16</v>
      </c>
      <c r="I6" s="139"/>
      <c r="L6" s="21"/>
    </row>
    <row r="7" s="1" customFormat="1" ht="16.5" customHeight="1">
      <c r="B7" s="21"/>
      <c r="E7" s="146" t="str">
        <f>'Rekapitulace stavby'!K6</f>
        <v>X 029 - K Austisu, oprava mostu, č. akce 1000017, Praha 5</v>
      </c>
      <c r="F7" s="145"/>
      <c r="G7" s="145"/>
      <c r="H7" s="145"/>
      <c r="I7" s="139"/>
      <c r="L7" s="21"/>
    </row>
    <row r="8" s="1" customFormat="1" ht="12" customHeight="1">
      <c r="B8" s="21"/>
      <c r="D8" s="145" t="s">
        <v>91</v>
      </c>
      <c r="I8" s="139"/>
      <c r="L8" s="21"/>
    </row>
    <row r="9" s="2" customFormat="1" ht="16.5" customHeight="1">
      <c r="A9" s="39"/>
      <c r="B9" s="45"/>
      <c r="C9" s="39"/>
      <c r="D9" s="39"/>
      <c r="E9" s="146" t="s">
        <v>247</v>
      </c>
      <c r="F9" s="39"/>
      <c r="G9" s="39"/>
      <c r="H9" s="39"/>
      <c r="I9" s="147"/>
      <c r="J9" s="39"/>
      <c r="K9" s="39"/>
      <c r="L9" s="14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5" t="s">
        <v>93</v>
      </c>
      <c r="E10" s="39"/>
      <c r="F10" s="39"/>
      <c r="G10" s="39"/>
      <c r="H10" s="39"/>
      <c r="I10" s="147"/>
      <c r="J10" s="39"/>
      <c r="K10" s="39"/>
      <c r="L10" s="14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9" t="s">
        <v>247</v>
      </c>
      <c r="F11" s="39"/>
      <c r="G11" s="39"/>
      <c r="H11" s="39"/>
      <c r="I11" s="147"/>
      <c r="J11" s="39"/>
      <c r="K11" s="39"/>
      <c r="L11" s="14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147"/>
      <c r="J12" s="39"/>
      <c r="K12" s="39"/>
      <c r="L12" s="14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5" t="s">
        <v>18</v>
      </c>
      <c r="E13" s="39"/>
      <c r="F13" s="134" t="s">
        <v>19</v>
      </c>
      <c r="G13" s="39"/>
      <c r="H13" s="39"/>
      <c r="I13" s="150" t="s">
        <v>20</v>
      </c>
      <c r="J13" s="134" t="s">
        <v>19</v>
      </c>
      <c r="K13" s="39"/>
      <c r="L13" s="14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5" t="s">
        <v>21</v>
      </c>
      <c r="E14" s="39"/>
      <c r="F14" s="134" t="s">
        <v>22</v>
      </c>
      <c r="G14" s="39"/>
      <c r="H14" s="39"/>
      <c r="I14" s="150" t="s">
        <v>23</v>
      </c>
      <c r="J14" s="151" t="str">
        <f>'Rekapitulace stavby'!AN8</f>
        <v>5. 11. 2019</v>
      </c>
      <c r="K14" s="39"/>
      <c r="L14" s="14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147"/>
      <c r="J15" s="39"/>
      <c r="K15" s="39"/>
      <c r="L15" s="14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5" t="s">
        <v>25</v>
      </c>
      <c r="E16" s="39"/>
      <c r="F16" s="39"/>
      <c r="G16" s="39"/>
      <c r="H16" s="39"/>
      <c r="I16" s="150" t="s">
        <v>26</v>
      </c>
      <c r="J16" s="134" t="str">
        <f>IF('Rekapitulace stavby'!AN10="","",'Rekapitulace stavby'!AN10)</f>
        <v/>
      </c>
      <c r="K16" s="39"/>
      <c r="L16" s="14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50" t="s">
        <v>27</v>
      </c>
      <c r="J17" s="134" t="str">
        <f>IF('Rekapitulace stavby'!AN11="","",'Rekapitulace stavby'!AN11)</f>
        <v/>
      </c>
      <c r="K17" s="39"/>
      <c r="L17" s="14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147"/>
      <c r="J18" s="39"/>
      <c r="K18" s="39"/>
      <c r="L18" s="14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5" t="s">
        <v>28</v>
      </c>
      <c r="E19" s="39"/>
      <c r="F19" s="39"/>
      <c r="G19" s="39"/>
      <c r="H19" s="39"/>
      <c r="I19" s="150" t="s">
        <v>26</v>
      </c>
      <c r="J19" s="34" t="str">
        <f>'Rekapitulace stavby'!AN13</f>
        <v>Vyplň údaj</v>
      </c>
      <c r="K19" s="39"/>
      <c r="L19" s="14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50" t="s">
        <v>27</v>
      </c>
      <c r="J20" s="34" t="str">
        <f>'Rekapitulace stavby'!AN14</f>
        <v>Vyplň údaj</v>
      </c>
      <c r="K20" s="39"/>
      <c r="L20" s="14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147"/>
      <c r="J21" s="39"/>
      <c r="K21" s="39"/>
      <c r="L21" s="14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5" t="s">
        <v>30</v>
      </c>
      <c r="E22" s="39"/>
      <c r="F22" s="39"/>
      <c r="G22" s="39"/>
      <c r="H22" s="39"/>
      <c r="I22" s="150" t="s">
        <v>26</v>
      </c>
      <c r="J22" s="134" t="str">
        <f>IF('Rekapitulace stavby'!AN16="","",'Rekapitulace stavby'!AN16)</f>
        <v/>
      </c>
      <c r="K22" s="39"/>
      <c r="L22" s="14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 xml:space="preserve"> </v>
      </c>
      <c r="F23" s="39"/>
      <c r="G23" s="39"/>
      <c r="H23" s="39"/>
      <c r="I23" s="150" t="s">
        <v>27</v>
      </c>
      <c r="J23" s="134" t="str">
        <f>IF('Rekapitulace stavby'!AN17="","",'Rekapitulace stavby'!AN17)</f>
        <v/>
      </c>
      <c r="K23" s="39"/>
      <c r="L23" s="14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147"/>
      <c r="J24" s="39"/>
      <c r="K24" s="39"/>
      <c r="L24" s="14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5" t="s">
        <v>32</v>
      </c>
      <c r="E25" s="39"/>
      <c r="F25" s="39"/>
      <c r="G25" s="39"/>
      <c r="H25" s="39"/>
      <c r="I25" s="150" t="s">
        <v>26</v>
      </c>
      <c r="J25" s="134" t="str">
        <f>IF('Rekapitulace stavby'!AN19="","",'Rekapitulace stavby'!AN19)</f>
        <v/>
      </c>
      <c r="K25" s="39"/>
      <c r="L25" s="14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50" t="s">
        <v>27</v>
      </c>
      <c r="J26" s="134" t="str">
        <f>IF('Rekapitulace stavby'!AN20="","",'Rekapitulace stavby'!AN20)</f>
        <v/>
      </c>
      <c r="K26" s="39"/>
      <c r="L26" s="14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147"/>
      <c r="J27" s="39"/>
      <c r="K27" s="39"/>
      <c r="L27" s="14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5" t="s">
        <v>33</v>
      </c>
      <c r="E28" s="39"/>
      <c r="F28" s="39"/>
      <c r="G28" s="39"/>
      <c r="H28" s="39"/>
      <c r="I28" s="147"/>
      <c r="J28" s="39"/>
      <c r="K28" s="39"/>
      <c r="L28" s="14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2"/>
      <c r="B29" s="153"/>
      <c r="C29" s="152"/>
      <c r="D29" s="152"/>
      <c r="E29" s="154" t="s">
        <v>19</v>
      </c>
      <c r="F29" s="154"/>
      <c r="G29" s="154"/>
      <c r="H29" s="154"/>
      <c r="I29" s="155"/>
      <c r="J29" s="152"/>
      <c r="K29" s="152"/>
      <c r="L29" s="156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147"/>
      <c r="J30" s="39"/>
      <c r="K30" s="39"/>
      <c r="L30" s="14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8"/>
      <c r="J31" s="157"/>
      <c r="K31" s="157"/>
      <c r="L31" s="14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9" t="s">
        <v>35</v>
      </c>
      <c r="E32" s="39"/>
      <c r="F32" s="39"/>
      <c r="G32" s="39"/>
      <c r="H32" s="39"/>
      <c r="I32" s="147"/>
      <c r="J32" s="160">
        <f>ROUND(J100, 2)</f>
        <v>0</v>
      </c>
      <c r="K32" s="39"/>
      <c r="L32" s="14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8"/>
      <c r="J33" s="157"/>
      <c r="K33" s="157"/>
      <c r="L33" s="14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1" t="s">
        <v>37</v>
      </c>
      <c r="G34" s="39"/>
      <c r="H34" s="39"/>
      <c r="I34" s="162" t="s">
        <v>36</v>
      </c>
      <c r="J34" s="161" t="s">
        <v>38</v>
      </c>
      <c r="K34" s="39"/>
      <c r="L34" s="14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39</v>
      </c>
      <c r="E35" s="145" t="s">
        <v>40</v>
      </c>
      <c r="F35" s="164">
        <f>ROUND((SUM(BE100:BE963)),  2)</f>
        <v>0</v>
      </c>
      <c r="G35" s="39"/>
      <c r="H35" s="39"/>
      <c r="I35" s="165">
        <v>0.20999999999999999</v>
      </c>
      <c r="J35" s="164">
        <f>ROUND(((SUM(BE100:BE963))*I35),  2)</f>
        <v>0</v>
      </c>
      <c r="K35" s="39"/>
      <c r="L35" s="14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5" t="s">
        <v>41</v>
      </c>
      <c r="F36" s="164">
        <f>ROUND((SUM(BF100:BF963)),  2)</f>
        <v>0</v>
      </c>
      <c r="G36" s="39"/>
      <c r="H36" s="39"/>
      <c r="I36" s="165">
        <v>0.14999999999999999</v>
      </c>
      <c r="J36" s="164">
        <f>ROUND(((SUM(BF100:BF963))*I36),  2)</f>
        <v>0</v>
      </c>
      <c r="K36" s="39"/>
      <c r="L36" s="14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5" t="s">
        <v>42</v>
      </c>
      <c r="F37" s="164">
        <f>ROUND((SUM(BG100:BG963)),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14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5" t="s">
        <v>43</v>
      </c>
      <c r="F38" s="164">
        <f>ROUND((SUM(BH100:BH963)),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14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5" t="s">
        <v>44</v>
      </c>
      <c r="F39" s="164">
        <f>ROUND((SUM(BI100:BI963)),  2)</f>
        <v>0</v>
      </c>
      <c r="G39" s="39"/>
      <c r="H39" s="39"/>
      <c r="I39" s="165">
        <v>0</v>
      </c>
      <c r="J39" s="164">
        <f>0</f>
        <v>0</v>
      </c>
      <c r="K39" s="39"/>
      <c r="L39" s="14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147"/>
      <c r="J40" s="39"/>
      <c r="K40" s="39"/>
      <c r="L40" s="14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45</v>
      </c>
      <c r="E41" s="168"/>
      <c r="F41" s="168"/>
      <c r="G41" s="169" t="s">
        <v>46</v>
      </c>
      <c r="H41" s="170" t="s">
        <v>47</v>
      </c>
      <c r="I41" s="171"/>
      <c r="J41" s="172">
        <f>SUM(J32:J39)</f>
        <v>0</v>
      </c>
      <c r="K41" s="173"/>
      <c r="L41" s="14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74"/>
      <c r="C42" s="175"/>
      <c r="D42" s="175"/>
      <c r="E42" s="175"/>
      <c r="F42" s="175"/>
      <c r="G42" s="175"/>
      <c r="H42" s="175"/>
      <c r="I42" s="176"/>
      <c r="J42" s="175"/>
      <c r="K42" s="175"/>
      <c r="L42" s="14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77"/>
      <c r="C46" s="178"/>
      <c r="D46" s="178"/>
      <c r="E46" s="178"/>
      <c r="F46" s="178"/>
      <c r="G46" s="178"/>
      <c r="H46" s="178"/>
      <c r="I46" s="179"/>
      <c r="J46" s="178"/>
      <c r="K46" s="178"/>
      <c r="L46" s="14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94</v>
      </c>
      <c r="D47" s="41"/>
      <c r="E47" s="41"/>
      <c r="F47" s="41"/>
      <c r="G47" s="41"/>
      <c r="H47" s="41"/>
      <c r="I47" s="147"/>
      <c r="J47" s="41"/>
      <c r="K47" s="41"/>
      <c r="L47" s="14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147"/>
      <c r="J48" s="41"/>
      <c r="K48" s="41"/>
      <c r="L48" s="14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147"/>
      <c r="J49" s="41"/>
      <c r="K49" s="41"/>
      <c r="L49" s="14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80" t="str">
        <f>E7</f>
        <v>X 029 - K Austisu, oprava mostu, č. akce 1000017, Praha 5</v>
      </c>
      <c r="F50" s="33"/>
      <c r="G50" s="33"/>
      <c r="H50" s="33"/>
      <c r="I50" s="147"/>
      <c r="J50" s="41"/>
      <c r="K50" s="41"/>
      <c r="L50" s="14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91</v>
      </c>
      <c r="D51" s="23"/>
      <c r="E51" s="23"/>
      <c r="F51" s="23"/>
      <c r="G51" s="23"/>
      <c r="H51" s="23"/>
      <c r="I51" s="139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80" t="s">
        <v>247</v>
      </c>
      <c r="F52" s="41"/>
      <c r="G52" s="41"/>
      <c r="H52" s="41"/>
      <c r="I52" s="147"/>
      <c r="J52" s="41"/>
      <c r="K52" s="41"/>
      <c r="L52" s="14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93</v>
      </c>
      <c r="D53" s="41"/>
      <c r="E53" s="41"/>
      <c r="F53" s="41"/>
      <c r="G53" s="41"/>
      <c r="H53" s="41"/>
      <c r="I53" s="147"/>
      <c r="J53" s="41"/>
      <c r="K53" s="41"/>
      <c r="L53" s="14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201 - Most X 029 - K Austisu</v>
      </c>
      <c r="F54" s="41"/>
      <c r="G54" s="41"/>
      <c r="H54" s="41"/>
      <c r="I54" s="147"/>
      <c r="J54" s="41"/>
      <c r="K54" s="41"/>
      <c r="L54" s="14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147"/>
      <c r="J55" s="41"/>
      <c r="K55" s="41"/>
      <c r="L55" s="14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150" t="s">
        <v>23</v>
      </c>
      <c r="J56" s="73" t="str">
        <f>IF(J14="","",J14)</f>
        <v>5. 11. 2019</v>
      </c>
      <c r="K56" s="41"/>
      <c r="L56" s="14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147"/>
      <c r="J57" s="41"/>
      <c r="K57" s="41"/>
      <c r="L57" s="14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150" t="s">
        <v>30</v>
      </c>
      <c r="J58" s="37" t="str">
        <f>E23</f>
        <v xml:space="preserve"> </v>
      </c>
      <c r="K58" s="41"/>
      <c r="L58" s="14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150" t="s">
        <v>32</v>
      </c>
      <c r="J59" s="37" t="str">
        <f>E26</f>
        <v xml:space="preserve"> </v>
      </c>
      <c r="K59" s="41"/>
      <c r="L59" s="14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147"/>
      <c r="J60" s="41"/>
      <c r="K60" s="41"/>
      <c r="L60" s="148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81" t="s">
        <v>95</v>
      </c>
      <c r="D61" s="182"/>
      <c r="E61" s="182"/>
      <c r="F61" s="182"/>
      <c r="G61" s="182"/>
      <c r="H61" s="182"/>
      <c r="I61" s="183"/>
      <c r="J61" s="184" t="s">
        <v>96</v>
      </c>
      <c r="K61" s="182"/>
      <c r="L61" s="148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147"/>
      <c r="J62" s="41"/>
      <c r="K62" s="41"/>
      <c r="L62" s="14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85" t="s">
        <v>67</v>
      </c>
      <c r="D63" s="41"/>
      <c r="E63" s="41"/>
      <c r="F63" s="41"/>
      <c r="G63" s="41"/>
      <c r="H63" s="41"/>
      <c r="I63" s="147"/>
      <c r="J63" s="103">
        <f>J100</f>
        <v>0</v>
      </c>
      <c r="K63" s="41"/>
      <c r="L63" s="14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97</v>
      </c>
    </row>
    <row r="64" s="9" customFormat="1" ht="24.96" customHeight="1">
      <c r="A64" s="9"/>
      <c r="B64" s="186"/>
      <c r="C64" s="187"/>
      <c r="D64" s="188" t="s">
        <v>248</v>
      </c>
      <c r="E64" s="189"/>
      <c r="F64" s="189"/>
      <c r="G64" s="189"/>
      <c r="H64" s="189"/>
      <c r="I64" s="190"/>
      <c r="J64" s="191">
        <f>J101</f>
        <v>0</v>
      </c>
      <c r="K64" s="187"/>
      <c r="L64" s="19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3"/>
      <c r="C65" s="126"/>
      <c r="D65" s="194" t="s">
        <v>249</v>
      </c>
      <c r="E65" s="195"/>
      <c r="F65" s="195"/>
      <c r="G65" s="195"/>
      <c r="H65" s="195"/>
      <c r="I65" s="196"/>
      <c r="J65" s="197">
        <f>J102</f>
        <v>0</v>
      </c>
      <c r="K65" s="126"/>
      <c r="L65" s="19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3"/>
      <c r="C66" s="126"/>
      <c r="D66" s="194" t="s">
        <v>250</v>
      </c>
      <c r="E66" s="195"/>
      <c r="F66" s="195"/>
      <c r="G66" s="195"/>
      <c r="H66" s="195"/>
      <c r="I66" s="196"/>
      <c r="J66" s="197">
        <f>J269</f>
        <v>0</v>
      </c>
      <c r="K66" s="126"/>
      <c r="L66" s="19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3"/>
      <c r="C67" s="126"/>
      <c r="D67" s="194" t="s">
        <v>251</v>
      </c>
      <c r="E67" s="195"/>
      <c r="F67" s="195"/>
      <c r="G67" s="195"/>
      <c r="H67" s="195"/>
      <c r="I67" s="196"/>
      <c r="J67" s="197">
        <f>J276</f>
        <v>0</v>
      </c>
      <c r="K67" s="126"/>
      <c r="L67" s="19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3"/>
      <c r="C68" s="126"/>
      <c r="D68" s="194" t="s">
        <v>252</v>
      </c>
      <c r="E68" s="195"/>
      <c r="F68" s="195"/>
      <c r="G68" s="195"/>
      <c r="H68" s="195"/>
      <c r="I68" s="196"/>
      <c r="J68" s="197">
        <f>J330</f>
        <v>0</v>
      </c>
      <c r="K68" s="126"/>
      <c r="L68" s="19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3"/>
      <c r="C69" s="126"/>
      <c r="D69" s="194" t="s">
        <v>253</v>
      </c>
      <c r="E69" s="195"/>
      <c r="F69" s="195"/>
      <c r="G69" s="195"/>
      <c r="H69" s="195"/>
      <c r="I69" s="196"/>
      <c r="J69" s="197">
        <f>J418</f>
        <v>0</v>
      </c>
      <c r="K69" s="126"/>
      <c r="L69" s="19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3"/>
      <c r="C70" s="126"/>
      <c r="D70" s="194" t="s">
        <v>254</v>
      </c>
      <c r="E70" s="195"/>
      <c r="F70" s="195"/>
      <c r="G70" s="195"/>
      <c r="H70" s="195"/>
      <c r="I70" s="196"/>
      <c r="J70" s="197">
        <f>J460</f>
        <v>0</v>
      </c>
      <c r="K70" s="126"/>
      <c r="L70" s="19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3"/>
      <c r="C71" s="126"/>
      <c r="D71" s="194" t="s">
        <v>255</v>
      </c>
      <c r="E71" s="195"/>
      <c r="F71" s="195"/>
      <c r="G71" s="195"/>
      <c r="H71" s="195"/>
      <c r="I71" s="196"/>
      <c r="J71" s="197">
        <f>J467</f>
        <v>0</v>
      </c>
      <c r="K71" s="126"/>
      <c r="L71" s="19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3"/>
      <c r="C72" s="126"/>
      <c r="D72" s="194" t="s">
        <v>256</v>
      </c>
      <c r="E72" s="195"/>
      <c r="F72" s="195"/>
      <c r="G72" s="195"/>
      <c r="H72" s="195"/>
      <c r="I72" s="196"/>
      <c r="J72" s="197">
        <f>J481</f>
        <v>0</v>
      </c>
      <c r="K72" s="126"/>
      <c r="L72" s="19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3"/>
      <c r="C73" s="126"/>
      <c r="D73" s="194" t="s">
        <v>257</v>
      </c>
      <c r="E73" s="195"/>
      <c r="F73" s="195"/>
      <c r="G73" s="195"/>
      <c r="H73" s="195"/>
      <c r="I73" s="196"/>
      <c r="J73" s="197">
        <f>J832</f>
        <v>0</v>
      </c>
      <c r="K73" s="126"/>
      <c r="L73" s="19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3"/>
      <c r="C74" s="126"/>
      <c r="D74" s="194" t="s">
        <v>258</v>
      </c>
      <c r="E74" s="195"/>
      <c r="F74" s="195"/>
      <c r="G74" s="195"/>
      <c r="H74" s="195"/>
      <c r="I74" s="196"/>
      <c r="J74" s="197">
        <f>J892</f>
        <v>0</v>
      </c>
      <c r="K74" s="126"/>
      <c r="L74" s="19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6"/>
      <c r="C75" s="187"/>
      <c r="D75" s="188" t="s">
        <v>259</v>
      </c>
      <c r="E75" s="189"/>
      <c r="F75" s="189"/>
      <c r="G75" s="189"/>
      <c r="H75" s="189"/>
      <c r="I75" s="190"/>
      <c r="J75" s="191">
        <f>J895</f>
        <v>0</v>
      </c>
      <c r="K75" s="187"/>
      <c r="L75" s="192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93"/>
      <c r="C76" s="126"/>
      <c r="D76" s="194" t="s">
        <v>260</v>
      </c>
      <c r="E76" s="195"/>
      <c r="F76" s="195"/>
      <c r="G76" s="195"/>
      <c r="H76" s="195"/>
      <c r="I76" s="196"/>
      <c r="J76" s="197">
        <f>J896</f>
        <v>0</v>
      </c>
      <c r="K76" s="126"/>
      <c r="L76" s="19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3"/>
      <c r="C77" s="126"/>
      <c r="D77" s="194" t="s">
        <v>261</v>
      </c>
      <c r="E77" s="195"/>
      <c r="F77" s="195"/>
      <c r="G77" s="195"/>
      <c r="H77" s="195"/>
      <c r="I77" s="196"/>
      <c r="J77" s="197">
        <f>J942</f>
        <v>0</v>
      </c>
      <c r="K77" s="126"/>
      <c r="L77" s="19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3"/>
      <c r="C78" s="126"/>
      <c r="D78" s="194" t="s">
        <v>262</v>
      </c>
      <c r="E78" s="195"/>
      <c r="F78" s="195"/>
      <c r="G78" s="195"/>
      <c r="H78" s="195"/>
      <c r="I78" s="196"/>
      <c r="J78" s="197">
        <f>J947</f>
        <v>0</v>
      </c>
      <c r="K78" s="126"/>
      <c r="L78" s="198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9"/>
      <c r="B79" s="40"/>
      <c r="C79" s="41"/>
      <c r="D79" s="41"/>
      <c r="E79" s="41"/>
      <c r="F79" s="41"/>
      <c r="G79" s="41"/>
      <c r="H79" s="41"/>
      <c r="I79" s="147"/>
      <c r="J79" s="41"/>
      <c r="K79" s="41"/>
      <c r="L79" s="14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60"/>
      <c r="C80" s="61"/>
      <c r="D80" s="61"/>
      <c r="E80" s="61"/>
      <c r="F80" s="61"/>
      <c r="G80" s="61"/>
      <c r="H80" s="61"/>
      <c r="I80" s="176"/>
      <c r="J80" s="61"/>
      <c r="K80" s="61"/>
      <c r="L80" s="14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62"/>
      <c r="C84" s="63"/>
      <c r="D84" s="63"/>
      <c r="E84" s="63"/>
      <c r="F84" s="63"/>
      <c r="G84" s="63"/>
      <c r="H84" s="63"/>
      <c r="I84" s="179"/>
      <c r="J84" s="63"/>
      <c r="K84" s="63"/>
      <c r="L84" s="14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104</v>
      </c>
      <c r="D85" s="41"/>
      <c r="E85" s="41"/>
      <c r="F85" s="41"/>
      <c r="G85" s="41"/>
      <c r="H85" s="41"/>
      <c r="I85" s="147"/>
      <c r="J85" s="41"/>
      <c r="K85" s="41"/>
      <c r="L85" s="14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47"/>
      <c r="J86" s="41"/>
      <c r="K86" s="41"/>
      <c r="L86" s="14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16</v>
      </c>
      <c r="D87" s="41"/>
      <c r="E87" s="41"/>
      <c r="F87" s="41"/>
      <c r="G87" s="41"/>
      <c r="H87" s="41"/>
      <c r="I87" s="147"/>
      <c r="J87" s="41"/>
      <c r="K87" s="41"/>
      <c r="L87" s="14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180" t="str">
        <f>E7</f>
        <v>X 029 - K Austisu, oprava mostu, č. akce 1000017, Praha 5</v>
      </c>
      <c r="F88" s="33"/>
      <c r="G88" s="33"/>
      <c r="H88" s="33"/>
      <c r="I88" s="147"/>
      <c r="J88" s="41"/>
      <c r="K88" s="41"/>
      <c r="L88" s="14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" customFormat="1" ht="12" customHeight="1">
      <c r="B89" s="22"/>
      <c r="C89" s="33" t="s">
        <v>91</v>
      </c>
      <c r="D89" s="23"/>
      <c r="E89" s="23"/>
      <c r="F89" s="23"/>
      <c r="G89" s="23"/>
      <c r="H89" s="23"/>
      <c r="I89" s="139"/>
      <c r="J89" s="23"/>
      <c r="K89" s="23"/>
      <c r="L89" s="21"/>
    </row>
    <row r="90" s="2" customFormat="1" ht="16.5" customHeight="1">
      <c r="A90" s="39"/>
      <c r="B90" s="40"/>
      <c r="C90" s="41"/>
      <c r="D90" s="41"/>
      <c r="E90" s="180" t="s">
        <v>247</v>
      </c>
      <c r="F90" s="41"/>
      <c r="G90" s="41"/>
      <c r="H90" s="41"/>
      <c r="I90" s="147"/>
      <c r="J90" s="41"/>
      <c r="K90" s="41"/>
      <c r="L90" s="14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93</v>
      </c>
      <c r="D91" s="41"/>
      <c r="E91" s="41"/>
      <c r="F91" s="41"/>
      <c r="G91" s="41"/>
      <c r="H91" s="41"/>
      <c r="I91" s="147"/>
      <c r="J91" s="41"/>
      <c r="K91" s="41"/>
      <c r="L91" s="14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6.5" customHeight="1">
      <c r="A92" s="39"/>
      <c r="B92" s="40"/>
      <c r="C92" s="41"/>
      <c r="D92" s="41"/>
      <c r="E92" s="70" t="str">
        <f>E11</f>
        <v>SO 201 - Most X 029 - K Austisu</v>
      </c>
      <c r="F92" s="41"/>
      <c r="G92" s="41"/>
      <c r="H92" s="41"/>
      <c r="I92" s="147"/>
      <c r="J92" s="41"/>
      <c r="K92" s="41"/>
      <c r="L92" s="14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147"/>
      <c r="J93" s="41"/>
      <c r="K93" s="41"/>
      <c r="L93" s="14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21</v>
      </c>
      <c r="D94" s="41"/>
      <c r="E94" s="41"/>
      <c r="F94" s="28" t="str">
        <f>F14</f>
        <v xml:space="preserve"> </v>
      </c>
      <c r="G94" s="41"/>
      <c r="H94" s="41"/>
      <c r="I94" s="150" t="s">
        <v>23</v>
      </c>
      <c r="J94" s="73" t="str">
        <f>IF(J14="","",J14)</f>
        <v>5. 11. 2019</v>
      </c>
      <c r="K94" s="41"/>
      <c r="L94" s="14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6.96" customHeight="1">
      <c r="A95" s="39"/>
      <c r="B95" s="40"/>
      <c r="C95" s="41"/>
      <c r="D95" s="41"/>
      <c r="E95" s="41"/>
      <c r="F95" s="41"/>
      <c r="G95" s="41"/>
      <c r="H95" s="41"/>
      <c r="I95" s="147"/>
      <c r="J95" s="41"/>
      <c r="K95" s="41"/>
      <c r="L95" s="148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15" customHeight="1">
      <c r="A96" s="39"/>
      <c r="B96" s="40"/>
      <c r="C96" s="33" t="s">
        <v>25</v>
      </c>
      <c r="D96" s="41"/>
      <c r="E96" s="41"/>
      <c r="F96" s="28" t="str">
        <f>E17</f>
        <v xml:space="preserve"> </v>
      </c>
      <c r="G96" s="41"/>
      <c r="H96" s="41"/>
      <c r="I96" s="150" t="s">
        <v>30</v>
      </c>
      <c r="J96" s="37" t="str">
        <f>E23</f>
        <v xml:space="preserve"> </v>
      </c>
      <c r="K96" s="41"/>
      <c r="L96" s="148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5.15" customHeight="1">
      <c r="A97" s="39"/>
      <c r="B97" s="40"/>
      <c r="C97" s="33" t="s">
        <v>28</v>
      </c>
      <c r="D97" s="41"/>
      <c r="E97" s="41"/>
      <c r="F97" s="28" t="str">
        <f>IF(E20="","",E20)</f>
        <v>Vyplň údaj</v>
      </c>
      <c r="G97" s="41"/>
      <c r="H97" s="41"/>
      <c r="I97" s="150" t="s">
        <v>32</v>
      </c>
      <c r="J97" s="37" t="str">
        <f>E26</f>
        <v xml:space="preserve"> </v>
      </c>
      <c r="K97" s="41"/>
      <c r="L97" s="148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0.32" customHeight="1">
      <c r="A98" s="39"/>
      <c r="B98" s="40"/>
      <c r="C98" s="41"/>
      <c r="D98" s="41"/>
      <c r="E98" s="41"/>
      <c r="F98" s="41"/>
      <c r="G98" s="41"/>
      <c r="H98" s="41"/>
      <c r="I98" s="147"/>
      <c r="J98" s="41"/>
      <c r="K98" s="41"/>
      <c r="L98" s="148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11" customFormat="1" ht="29.28" customHeight="1">
      <c r="A99" s="199"/>
      <c r="B99" s="200"/>
      <c r="C99" s="201" t="s">
        <v>105</v>
      </c>
      <c r="D99" s="202" t="s">
        <v>54</v>
      </c>
      <c r="E99" s="202" t="s">
        <v>50</v>
      </c>
      <c r="F99" s="202" t="s">
        <v>51</v>
      </c>
      <c r="G99" s="202" t="s">
        <v>106</v>
      </c>
      <c r="H99" s="202" t="s">
        <v>107</v>
      </c>
      <c r="I99" s="203" t="s">
        <v>108</v>
      </c>
      <c r="J99" s="202" t="s">
        <v>96</v>
      </c>
      <c r="K99" s="204" t="s">
        <v>109</v>
      </c>
      <c r="L99" s="205"/>
      <c r="M99" s="93" t="s">
        <v>19</v>
      </c>
      <c r="N99" s="94" t="s">
        <v>39</v>
      </c>
      <c r="O99" s="94" t="s">
        <v>110</v>
      </c>
      <c r="P99" s="94" t="s">
        <v>111</v>
      </c>
      <c r="Q99" s="94" t="s">
        <v>112</v>
      </c>
      <c r="R99" s="94" t="s">
        <v>113</v>
      </c>
      <c r="S99" s="94" t="s">
        <v>114</v>
      </c>
      <c r="T99" s="95" t="s">
        <v>115</v>
      </c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</row>
    <row r="100" s="2" customFormat="1" ht="22.8" customHeight="1">
      <c r="A100" s="39"/>
      <c r="B100" s="40"/>
      <c r="C100" s="100" t="s">
        <v>116</v>
      </c>
      <c r="D100" s="41"/>
      <c r="E100" s="41"/>
      <c r="F100" s="41"/>
      <c r="G100" s="41"/>
      <c r="H100" s="41"/>
      <c r="I100" s="147"/>
      <c r="J100" s="206">
        <f>BK100</f>
        <v>0</v>
      </c>
      <c r="K100" s="41"/>
      <c r="L100" s="45"/>
      <c r="M100" s="96"/>
      <c r="N100" s="207"/>
      <c r="O100" s="97"/>
      <c r="P100" s="208">
        <f>P101+P895</f>
        <v>0</v>
      </c>
      <c r="Q100" s="97"/>
      <c r="R100" s="208">
        <f>R101+R895</f>
        <v>602.78004038000006</v>
      </c>
      <c r="S100" s="97"/>
      <c r="T100" s="209">
        <f>T101+T895</f>
        <v>1004.7191399999999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68</v>
      </c>
      <c r="AU100" s="18" t="s">
        <v>97</v>
      </c>
      <c r="BK100" s="210">
        <f>BK101+BK895</f>
        <v>0</v>
      </c>
    </row>
    <row r="101" s="12" customFormat="1" ht="25.92" customHeight="1">
      <c r="A101" s="12"/>
      <c r="B101" s="211"/>
      <c r="C101" s="212"/>
      <c r="D101" s="213" t="s">
        <v>68</v>
      </c>
      <c r="E101" s="214" t="s">
        <v>263</v>
      </c>
      <c r="F101" s="214" t="s">
        <v>264</v>
      </c>
      <c r="G101" s="212"/>
      <c r="H101" s="212"/>
      <c r="I101" s="215"/>
      <c r="J101" s="216">
        <f>BK101</f>
        <v>0</v>
      </c>
      <c r="K101" s="212"/>
      <c r="L101" s="217"/>
      <c r="M101" s="218"/>
      <c r="N101" s="219"/>
      <c r="O101" s="219"/>
      <c r="P101" s="220">
        <f>P102+P269+P276+P330+P418+P460+P467+P481+P832+P892</f>
        <v>0</v>
      </c>
      <c r="Q101" s="219"/>
      <c r="R101" s="220">
        <f>R102+R269+R276+R330+R418+R460+R467+R481+R832+R892</f>
        <v>542.26651358000004</v>
      </c>
      <c r="S101" s="219"/>
      <c r="T101" s="221">
        <f>T102+T269+T276+T330+T418+T460+T467+T481+T832+T892</f>
        <v>1004.7191399999999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2" t="s">
        <v>76</v>
      </c>
      <c r="AT101" s="223" t="s">
        <v>68</v>
      </c>
      <c r="AU101" s="223" t="s">
        <v>69</v>
      </c>
      <c r="AY101" s="222" t="s">
        <v>120</v>
      </c>
      <c r="BK101" s="224">
        <f>BK102+BK269+BK276+BK330+BK418+BK460+BK467+BK481+BK832+BK892</f>
        <v>0</v>
      </c>
    </row>
    <row r="102" s="12" customFormat="1" ht="22.8" customHeight="1">
      <c r="A102" s="12"/>
      <c r="B102" s="211"/>
      <c r="C102" s="212"/>
      <c r="D102" s="213" t="s">
        <v>68</v>
      </c>
      <c r="E102" s="225" t="s">
        <v>76</v>
      </c>
      <c r="F102" s="225" t="s">
        <v>265</v>
      </c>
      <c r="G102" s="212"/>
      <c r="H102" s="212"/>
      <c r="I102" s="215"/>
      <c r="J102" s="226">
        <f>BK102</f>
        <v>0</v>
      </c>
      <c r="K102" s="212"/>
      <c r="L102" s="217"/>
      <c r="M102" s="218"/>
      <c r="N102" s="219"/>
      <c r="O102" s="219"/>
      <c r="P102" s="220">
        <f>SUM(P103:P268)</f>
        <v>0</v>
      </c>
      <c r="Q102" s="219"/>
      <c r="R102" s="220">
        <f>SUM(R103:R268)</f>
        <v>166.55179200000001</v>
      </c>
      <c r="S102" s="219"/>
      <c r="T102" s="221">
        <f>SUM(T103:T268)</f>
        <v>517.0806399999999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2" t="s">
        <v>76</v>
      </c>
      <c r="AT102" s="223" t="s">
        <v>68</v>
      </c>
      <c r="AU102" s="223" t="s">
        <v>76</v>
      </c>
      <c r="AY102" s="222" t="s">
        <v>120</v>
      </c>
      <c r="BK102" s="224">
        <f>SUM(BK103:BK268)</f>
        <v>0</v>
      </c>
    </row>
    <row r="103" s="2" customFormat="1" ht="16.5" customHeight="1">
      <c r="A103" s="39"/>
      <c r="B103" s="40"/>
      <c r="C103" s="227" t="s">
        <v>76</v>
      </c>
      <c r="D103" s="227" t="s">
        <v>123</v>
      </c>
      <c r="E103" s="228" t="s">
        <v>266</v>
      </c>
      <c r="F103" s="229" t="s">
        <v>267</v>
      </c>
      <c r="G103" s="230" t="s">
        <v>268</v>
      </c>
      <c r="H103" s="231">
        <v>140</v>
      </c>
      <c r="I103" s="232"/>
      <c r="J103" s="233">
        <f>ROUND(I103*H103,2)</f>
        <v>0</v>
      </c>
      <c r="K103" s="229" t="s">
        <v>127</v>
      </c>
      <c r="L103" s="45"/>
      <c r="M103" s="234" t="s">
        <v>19</v>
      </c>
      <c r="N103" s="235" t="s">
        <v>40</v>
      </c>
      <c r="O103" s="85"/>
      <c r="P103" s="236">
        <f>O103*H103</f>
        <v>0</v>
      </c>
      <c r="Q103" s="236">
        <v>0</v>
      </c>
      <c r="R103" s="236">
        <f>Q103*H103</f>
        <v>0</v>
      </c>
      <c r="S103" s="236">
        <v>0</v>
      </c>
      <c r="T103" s="237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38" t="s">
        <v>141</v>
      </c>
      <c r="AT103" s="238" t="s">
        <v>123</v>
      </c>
      <c r="AU103" s="238" t="s">
        <v>78</v>
      </c>
      <c r="AY103" s="18" t="s">
        <v>120</v>
      </c>
      <c r="BE103" s="239">
        <f>IF(N103="základní",J103,0)</f>
        <v>0</v>
      </c>
      <c r="BF103" s="239">
        <f>IF(N103="snížená",J103,0)</f>
        <v>0</v>
      </c>
      <c r="BG103" s="239">
        <f>IF(N103="zákl. přenesená",J103,0)</f>
        <v>0</v>
      </c>
      <c r="BH103" s="239">
        <f>IF(N103="sníž. přenesená",J103,0)</f>
        <v>0</v>
      </c>
      <c r="BI103" s="239">
        <f>IF(N103="nulová",J103,0)</f>
        <v>0</v>
      </c>
      <c r="BJ103" s="18" t="s">
        <v>76</v>
      </c>
      <c r="BK103" s="239">
        <f>ROUND(I103*H103,2)</f>
        <v>0</v>
      </c>
      <c r="BL103" s="18" t="s">
        <v>141</v>
      </c>
      <c r="BM103" s="238" t="s">
        <v>269</v>
      </c>
    </row>
    <row r="104" s="2" customFormat="1">
      <c r="A104" s="39"/>
      <c r="B104" s="40"/>
      <c r="C104" s="41"/>
      <c r="D104" s="240" t="s">
        <v>130</v>
      </c>
      <c r="E104" s="41"/>
      <c r="F104" s="241" t="s">
        <v>270</v>
      </c>
      <c r="G104" s="41"/>
      <c r="H104" s="41"/>
      <c r="I104" s="147"/>
      <c r="J104" s="41"/>
      <c r="K104" s="41"/>
      <c r="L104" s="45"/>
      <c r="M104" s="242"/>
      <c r="N104" s="243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130</v>
      </c>
      <c r="AU104" s="18" t="s">
        <v>78</v>
      </c>
    </row>
    <row r="105" s="13" customFormat="1">
      <c r="A105" s="13"/>
      <c r="B105" s="244"/>
      <c r="C105" s="245"/>
      <c r="D105" s="240" t="s">
        <v>131</v>
      </c>
      <c r="E105" s="246" t="s">
        <v>19</v>
      </c>
      <c r="F105" s="247" t="s">
        <v>271</v>
      </c>
      <c r="G105" s="245"/>
      <c r="H105" s="246" t="s">
        <v>19</v>
      </c>
      <c r="I105" s="248"/>
      <c r="J105" s="245"/>
      <c r="K105" s="245"/>
      <c r="L105" s="249"/>
      <c r="M105" s="250"/>
      <c r="N105" s="251"/>
      <c r="O105" s="251"/>
      <c r="P105" s="251"/>
      <c r="Q105" s="251"/>
      <c r="R105" s="251"/>
      <c r="S105" s="251"/>
      <c r="T105" s="25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3" t="s">
        <v>131</v>
      </c>
      <c r="AU105" s="253" t="s">
        <v>78</v>
      </c>
      <c r="AV105" s="13" t="s">
        <v>76</v>
      </c>
      <c r="AW105" s="13" t="s">
        <v>31</v>
      </c>
      <c r="AX105" s="13" t="s">
        <v>69</v>
      </c>
      <c r="AY105" s="253" t="s">
        <v>120</v>
      </c>
    </row>
    <row r="106" s="14" customFormat="1">
      <c r="A106" s="14"/>
      <c r="B106" s="254"/>
      <c r="C106" s="255"/>
      <c r="D106" s="240" t="s">
        <v>131</v>
      </c>
      <c r="E106" s="256" t="s">
        <v>19</v>
      </c>
      <c r="F106" s="257" t="s">
        <v>272</v>
      </c>
      <c r="G106" s="255"/>
      <c r="H106" s="258">
        <v>100</v>
      </c>
      <c r="I106" s="259"/>
      <c r="J106" s="255"/>
      <c r="K106" s="255"/>
      <c r="L106" s="260"/>
      <c r="M106" s="261"/>
      <c r="N106" s="262"/>
      <c r="O106" s="262"/>
      <c r="P106" s="262"/>
      <c r="Q106" s="262"/>
      <c r="R106" s="262"/>
      <c r="S106" s="262"/>
      <c r="T106" s="26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4" t="s">
        <v>131</v>
      </c>
      <c r="AU106" s="264" t="s">
        <v>78</v>
      </c>
      <c r="AV106" s="14" t="s">
        <v>78</v>
      </c>
      <c r="AW106" s="14" t="s">
        <v>31</v>
      </c>
      <c r="AX106" s="14" t="s">
        <v>69</v>
      </c>
      <c r="AY106" s="264" t="s">
        <v>120</v>
      </c>
    </row>
    <row r="107" s="14" customFormat="1">
      <c r="A107" s="14"/>
      <c r="B107" s="254"/>
      <c r="C107" s="255"/>
      <c r="D107" s="240" t="s">
        <v>131</v>
      </c>
      <c r="E107" s="256" t="s">
        <v>19</v>
      </c>
      <c r="F107" s="257" t="s">
        <v>273</v>
      </c>
      <c r="G107" s="255"/>
      <c r="H107" s="258">
        <v>40</v>
      </c>
      <c r="I107" s="259"/>
      <c r="J107" s="255"/>
      <c r="K107" s="255"/>
      <c r="L107" s="260"/>
      <c r="M107" s="261"/>
      <c r="N107" s="262"/>
      <c r="O107" s="262"/>
      <c r="P107" s="262"/>
      <c r="Q107" s="262"/>
      <c r="R107" s="262"/>
      <c r="S107" s="262"/>
      <c r="T107" s="26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4" t="s">
        <v>131</v>
      </c>
      <c r="AU107" s="264" t="s">
        <v>78</v>
      </c>
      <c r="AV107" s="14" t="s">
        <v>78</v>
      </c>
      <c r="AW107" s="14" t="s">
        <v>31</v>
      </c>
      <c r="AX107" s="14" t="s">
        <v>69</v>
      </c>
      <c r="AY107" s="264" t="s">
        <v>120</v>
      </c>
    </row>
    <row r="108" s="15" customFormat="1">
      <c r="A108" s="15"/>
      <c r="B108" s="269"/>
      <c r="C108" s="270"/>
      <c r="D108" s="240" t="s">
        <v>131</v>
      </c>
      <c r="E108" s="271" t="s">
        <v>19</v>
      </c>
      <c r="F108" s="272" t="s">
        <v>274</v>
      </c>
      <c r="G108" s="270"/>
      <c r="H108" s="273">
        <v>140</v>
      </c>
      <c r="I108" s="274"/>
      <c r="J108" s="270"/>
      <c r="K108" s="270"/>
      <c r="L108" s="275"/>
      <c r="M108" s="276"/>
      <c r="N108" s="277"/>
      <c r="O108" s="277"/>
      <c r="P108" s="277"/>
      <c r="Q108" s="277"/>
      <c r="R108" s="277"/>
      <c r="S108" s="277"/>
      <c r="T108" s="278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79" t="s">
        <v>131</v>
      </c>
      <c r="AU108" s="279" t="s">
        <v>78</v>
      </c>
      <c r="AV108" s="15" t="s">
        <v>141</v>
      </c>
      <c r="AW108" s="15" t="s">
        <v>31</v>
      </c>
      <c r="AX108" s="15" t="s">
        <v>76</v>
      </c>
      <c r="AY108" s="279" t="s">
        <v>120</v>
      </c>
    </row>
    <row r="109" s="2" customFormat="1" ht="16.5" customHeight="1">
      <c r="A109" s="39"/>
      <c r="B109" s="40"/>
      <c r="C109" s="227" t="s">
        <v>78</v>
      </c>
      <c r="D109" s="227" t="s">
        <v>123</v>
      </c>
      <c r="E109" s="228" t="s">
        <v>275</v>
      </c>
      <c r="F109" s="229" t="s">
        <v>276</v>
      </c>
      <c r="G109" s="230" t="s">
        <v>268</v>
      </c>
      <c r="H109" s="231">
        <v>140</v>
      </c>
      <c r="I109" s="232"/>
      <c r="J109" s="233">
        <f>ROUND(I109*H109,2)</f>
        <v>0</v>
      </c>
      <c r="K109" s="229" t="s">
        <v>127</v>
      </c>
      <c r="L109" s="45"/>
      <c r="M109" s="234" t="s">
        <v>19</v>
      </c>
      <c r="N109" s="235" t="s">
        <v>40</v>
      </c>
      <c r="O109" s="85"/>
      <c r="P109" s="236">
        <f>O109*H109</f>
        <v>0</v>
      </c>
      <c r="Q109" s="236">
        <v>6.0000000000000002E-05</v>
      </c>
      <c r="R109" s="236">
        <f>Q109*H109</f>
        <v>0.0083999999999999995</v>
      </c>
      <c r="S109" s="236">
        <v>0</v>
      </c>
      <c r="T109" s="237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38" t="s">
        <v>141</v>
      </c>
      <c r="AT109" s="238" t="s">
        <v>123</v>
      </c>
      <c r="AU109" s="238" t="s">
        <v>78</v>
      </c>
      <c r="AY109" s="18" t="s">
        <v>120</v>
      </c>
      <c r="BE109" s="239">
        <f>IF(N109="základní",J109,0)</f>
        <v>0</v>
      </c>
      <c r="BF109" s="239">
        <f>IF(N109="snížená",J109,0)</f>
        <v>0</v>
      </c>
      <c r="BG109" s="239">
        <f>IF(N109="zákl. přenesená",J109,0)</f>
        <v>0</v>
      </c>
      <c r="BH109" s="239">
        <f>IF(N109="sníž. přenesená",J109,0)</f>
        <v>0</v>
      </c>
      <c r="BI109" s="239">
        <f>IF(N109="nulová",J109,0)</f>
        <v>0</v>
      </c>
      <c r="BJ109" s="18" t="s">
        <v>76</v>
      </c>
      <c r="BK109" s="239">
        <f>ROUND(I109*H109,2)</f>
        <v>0</v>
      </c>
      <c r="BL109" s="18" t="s">
        <v>141</v>
      </c>
      <c r="BM109" s="238" t="s">
        <v>277</v>
      </c>
    </row>
    <row r="110" s="2" customFormat="1">
      <c r="A110" s="39"/>
      <c r="B110" s="40"/>
      <c r="C110" s="41"/>
      <c r="D110" s="240" t="s">
        <v>130</v>
      </c>
      <c r="E110" s="41"/>
      <c r="F110" s="241" t="s">
        <v>278</v>
      </c>
      <c r="G110" s="41"/>
      <c r="H110" s="41"/>
      <c r="I110" s="147"/>
      <c r="J110" s="41"/>
      <c r="K110" s="41"/>
      <c r="L110" s="45"/>
      <c r="M110" s="242"/>
      <c r="N110" s="243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130</v>
      </c>
      <c r="AU110" s="18" t="s">
        <v>78</v>
      </c>
    </row>
    <row r="111" s="2" customFormat="1" ht="16.5" customHeight="1">
      <c r="A111" s="39"/>
      <c r="B111" s="40"/>
      <c r="C111" s="227" t="s">
        <v>136</v>
      </c>
      <c r="D111" s="227" t="s">
        <v>123</v>
      </c>
      <c r="E111" s="228" t="s">
        <v>279</v>
      </c>
      <c r="F111" s="229" t="s">
        <v>280</v>
      </c>
      <c r="G111" s="230" t="s">
        <v>161</v>
      </c>
      <c r="H111" s="231">
        <v>9</v>
      </c>
      <c r="I111" s="232"/>
      <c r="J111" s="233">
        <f>ROUND(I111*H111,2)</f>
        <v>0</v>
      </c>
      <c r="K111" s="229" t="s">
        <v>127</v>
      </c>
      <c r="L111" s="45"/>
      <c r="M111" s="234" t="s">
        <v>19</v>
      </c>
      <c r="N111" s="235" t="s">
        <v>40</v>
      </c>
      <c r="O111" s="85"/>
      <c r="P111" s="236">
        <f>O111*H111</f>
        <v>0</v>
      </c>
      <c r="Q111" s="236">
        <v>0</v>
      </c>
      <c r="R111" s="236">
        <f>Q111*H111</f>
        <v>0</v>
      </c>
      <c r="S111" s="236">
        <v>0</v>
      </c>
      <c r="T111" s="237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8" t="s">
        <v>141</v>
      </c>
      <c r="AT111" s="238" t="s">
        <v>123</v>
      </c>
      <c r="AU111" s="238" t="s">
        <v>78</v>
      </c>
      <c r="AY111" s="18" t="s">
        <v>120</v>
      </c>
      <c r="BE111" s="239">
        <f>IF(N111="základní",J111,0)</f>
        <v>0</v>
      </c>
      <c r="BF111" s="239">
        <f>IF(N111="snížená",J111,0)</f>
        <v>0</v>
      </c>
      <c r="BG111" s="239">
        <f>IF(N111="zákl. přenesená",J111,0)</f>
        <v>0</v>
      </c>
      <c r="BH111" s="239">
        <f>IF(N111="sníž. přenesená",J111,0)</f>
        <v>0</v>
      </c>
      <c r="BI111" s="239">
        <f>IF(N111="nulová",J111,0)</f>
        <v>0</v>
      </c>
      <c r="BJ111" s="18" t="s">
        <v>76</v>
      </c>
      <c r="BK111" s="239">
        <f>ROUND(I111*H111,2)</f>
        <v>0</v>
      </c>
      <c r="BL111" s="18" t="s">
        <v>141</v>
      </c>
      <c r="BM111" s="238" t="s">
        <v>281</v>
      </c>
    </row>
    <row r="112" s="2" customFormat="1">
      <c r="A112" s="39"/>
      <c r="B112" s="40"/>
      <c r="C112" s="41"/>
      <c r="D112" s="240" t="s">
        <v>130</v>
      </c>
      <c r="E112" s="41"/>
      <c r="F112" s="241" t="s">
        <v>282</v>
      </c>
      <c r="G112" s="41"/>
      <c r="H112" s="41"/>
      <c r="I112" s="147"/>
      <c r="J112" s="41"/>
      <c r="K112" s="41"/>
      <c r="L112" s="45"/>
      <c r="M112" s="242"/>
      <c r="N112" s="243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130</v>
      </c>
      <c r="AU112" s="18" t="s">
        <v>78</v>
      </c>
    </row>
    <row r="113" s="13" customFormat="1">
      <c r="A113" s="13"/>
      <c r="B113" s="244"/>
      <c r="C113" s="245"/>
      <c r="D113" s="240" t="s">
        <v>131</v>
      </c>
      <c r="E113" s="246" t="s">
        <v>19</v>
      </c>
      <c r="F113" s="247" t="s">
        <v>271</v>
      </c>
      <c r="G113" s="245"/>
      <c r="H113" s="246" t="s">
        <v>19</v>
      </c>
      <c r="I113" s="248"/>
      <c r="J113" s="245"/>
      <c r="K113" s="245"/>
      <c r="L113" s="249"/>
      <c r="M113" s="250"/>
      <c r="N113" s="251"/>
      <c r="O113" s="251"/>
      <c r="P113" s="251"/>
      <c r="Q113" s="251"/>
      <c r="R113" s="251"/>
      <c r="S113" s="251"/>
      <c r="T113" s="25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3" t="s">
        <v>131</v>
      </c>
      <c r="AU113" s="253" t="s">
        <v>78</v>
      </c>
      <c r="AV113" s="13" t="s">
        <v>76</v>
      </c>
      <c r="AW113" s="13" t="s">
        <v>31</v>
      </c>
      <c r="AX113" s="13" t="s">
        <v>69</v>
      </c>
      <c r="AY113" s="253" t="s">
        <v>120</v>
      </c>
    </row>
    <row r="114" s="14" customFormat="1">
      <c r="A114" s="14"/>
      <c r="B114" s="254"/>
      <c r="C114" s="255"/>
      <c r="D114" s="240" t="s">
        <v>131</v>
      </c>
      <c r="E114" s="256" t="s">
        <v>19</v>
      </c>
      <c r="F114" s="257" t="s">
        <v>283</v>
      </c>
      <c r="G114" s="255"/>
      <c r="H114" s="258">
        <v>5</v>
      </c>
      <c r="I114" s="259"/>
      <c r="J114" s="255"/>
      <c r="K114" s="255"/>
      <c r="L114" s="260"/>
      <c r="M114" s="261"/>
      <c r="N114" s="262"/>
      <c r="O114" s="262"/>
      <c r="P114" s="262"/>
      <c r="Q114" s="262"/>
      <c r="R114" s="262"/>
      <c r="S114" s="262"/>
      <c r="T114" s="26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4" t="s">
        <v>131</v>
      </c>
      <c r="AU114" s="264" t="s">
        <v>78</v>
      </c>
      <c r="AV114" s="14" t="s">
        <v>78</v>
      </c>
      <c r="AW114" s="14" t="s">
        <v>31</v>
      </c>
      <c r="AX114" s="14" t="s">
        <v>69</v>
      </c>
      <c r="AY114" s="264" t="s">
        <v>120</v>
      </c>
    </row>
    <row r="115" s="14" customFormat="1">
      <c r="A115" s="14"/>
      <c r="B115" s="254"/>
      <c r="C115" s="255"/>
      <c r="D115" s="240" t="s">
        <v>131</v>
      </c>
      <c r="E115" s="256" t="s">
        <v>19</v>
      </c>
      <c r="F115" s="257" t="s">
        <v>284</v>
      </c>
      <c r="G115" s="255"/>
      <c r="H115" s="258">
        <v>4</v>
      </c>
      <c r="I115" s="259"/>
      <c r="J115" s="255"/>
      <c r="K115" s="255"/>
      <c r="L115" s="260"/>
      <c r="M115" s="261"/>
      <c r="N115" s="262"/>
      <c r="O115" s="262"/>
      <c r="P115" s="262"/>
      <c r="Q115" s="262"/>
      <c r="R115" s="262"/>
      <c r="S115" s="262"/>
      <c r="T115" s="26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4" t="s">
        <v>131</v>
      </c>
      <c r="AU115" s="264" t="s">
        <v>78</v>
      </c>
      <c r="AV115" s="14" t="s">
        <v>78</v>
      </c>
      <c r="AW115" s="14" t="s">
        <v>31</v>
      </c>
      <c r="AX115" s="14" t="s">
        <v>69</v>
      </c>
      <c r="AY115" s="264" t="s">
        <v>120</v>
      </c>
    </row>
    <row r="116" s="15" customFormat="1">
      <c r="A116" s="15"/>
      <c r="B116" s="269"/>
      <c r="C116" s="270"/>
      <c r="D116" s="240" t="s">
        <v>131</v>
      </c>
      <c r="E116" s="271" t="s">
        <v>19</v>
      </c>
      <c r="F116" s="272" t="s">
        <v>274</v>
      </c>
      <c r="G116" s="270"/>
      <c r="H116" s="273">
        <v>9</v>
      </c>
      <c r="I116" s="274"/>
      <c r="J116" s="270"/>
      <c r="K116" s="270"/>
      <c r="L116" s="275"/>
      <c r="M116" s="276"/>
      <c r="N116" s="277"/>
      <c r="O116" s="277"/>
      <c r="P116" s="277"/>
      <c r="Q116" s="277"/>
      <c r="R116" s="277"/>
      <c r="S116" s="277"/>
      <c r="T116" s="278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79" t="s">
        <v>131</v>
      </c>
      <c r="AU116" s="279" t="s">
        <v>78</v>
      </c>
      <c r="AV116" s="15" t="s">
        <v>141</v>
      </c>
      <c r="AW116" s="15" t="s">
        <v>31</v>
      </c>
      <c r="AX116" s="15" t="s">
        <v>76</v>
      </c>
      <c r="AY116" s="279" t="s">
        <v>120</v>
      </c>
    </row>
    <row r="117" s="2" customFormat="1" ht="16.5" customHeight="1">
      <c r="A117" s="39"/>
      <c r="B117" s="40"/>
      <c r="C117" s="227" t="s">
        <v>141</v>
      </c>
      <c r="D117" s="227" t="s">
        <v>123</v>
      </c>
      <c r="E117" s="228" t="s">
        <v>285</v>
      </c>
      <c r="F117" s="229" t="s">
        <v>286</v>
      </c>
      <c r="G117" s="230" t="s">
        <v>161</v>
      </c>
      <c r="H117" s="231">
        <v>9</v>
      </c>
      <c r="I117" s="232"/>
      <c r="J117" s="233">
        <f>ROUND(I117*H117,2)</f>
        <v>0</v>
      </c>
      <c r="K117" s="229" t="s">
        <v>127</v>
      </c>
      <c r="L117" s="45"/>
      <c r="M117" s="234" t="s">
        <v>19</v>
      </c>
      <c r="N117" s="235" t="s">
        <v>40</v>
      </c>
      <c r="O117" s="85"/>
      <c r="P117" s="236">
        <f>O117*H117</f>
        <v>0</v>
      </c>
      <c r="Q117" s="236">
        <v>5.0000000000000002E-05</v>
      </c>
      <c r="R117" s="236">
        <f>Q117*H117</f>
        <v>0.00045000000000000004</v>
      </c>
      <c r="S117" s="236">
        <v>0</v>
      </c>
      <c r="T117" s="237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8" t="s">
        <v>141</v>
      </c>
      <c r="AT117" s="238" t="s">
        <v>123</v>
      </c>
      <c r="AU117" s="238" t="s">
        <v>78</v>
      </c>
      <c r="AY117" s="18" t="s">
        <v>120</v>
      </c>
      <c r="BE117" s="239">
        <f>IF(N117="základní",J117,0)</f>
        <v>0</v>
      </c>
      <c r="BF117" s="239">
        <f>IF(N117="snížená",J117,0)</f>
        <v>0</v>
      </c>
      <c r="BG117" s="239">
        <f>IF(N117="zákl. přenesená",J117,0)</f>
        <v>0</v>
      </c>
      <c r="BH117" s="239">
        <f>IF(N117="sníž. přenesená",J117,0)</f>
        <v>0</v>
      </c>
      <c r="BI117" s="239">
        <f>IF(N117="nulová",J117,0)</f>
        <v>0</v>
      </c>
      <c r="BJ117" s="18" t="s">
        <v>76</v>
      </c>
      <c r="BK117" s="239">
        <f>ROUND(I117*H117,2)</f>
        <v>0</v>
      </c>
      <c r="BL117" s="18" t="s">
        <v>141</v>
      </c>
      <c r="BM117" s="238" t="s">
        <v>287</v>
      </c>
    </row>
    <row r="118" s="2" customFormat="1">
      <c r="A118" s="39"/>
      <c r="B118" s="40"/>
      <c r="C118" s="41"/>
      <c r="D118" s="240" t="s">
        <v>130</v>
      </c>
      <c r="E118" s="41"/>
      <c r="F118" s="241" t="s">
        <v>288</v>
      </c>
      <c r="G118" s="41"/>
      <c r="H118" s="41"/>
      <c r="I118" s="147"/>
      <c r="J118" s="41"/>
      <c r="K118" s="41"/>
      <c r="L118" s="45"/>
      <c r="M118" s="242"/>
      <c r="N118" s="243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130</v>
      </c>
      <c r="AU118" s="18" t="s">
        <v>78</v>
      </c>
    </row>
    <row r="119" s="2" customFormat="1" ht="16.5" customHeight="1">
      <c r="A119" s="39"/>
      <c r="B119" s="40"/>
      <c r="C119" s="227" t="s">
        <v>119</v>
      </c>
      <c r="D119" s="227" t="s">
        <v>123</v>
      </c>
      <c r="E119" s="228" t="s">
        <v>289</v>
      </c>
      <c r="F119" s="229" t="s">
        <v>290</v>
      </c>
      <c r="G119" s="230" t="s">
        <v>268</v>
      </c>
      <c r="H119" s="231">
        <v>15</v>
      </c>
      <c r="I119" s="232"/>
      <c r="J119" s="233">
        <f>ROUND(I119*H119,2)</f>
        <v>0</v>
      </c>
      <c r="K119" s="229" t="s">
        <v>127</v>
      </c>
      <c r="L119" s="45"/>
      <c r="M119" s="234" t="s">
        <v>19</v>
      </c>
      <c r="N119" s="235" t="s">
        <v>40</v>
      </c>
      <c r="O119" s="85"/>
      <c r="P119" s="236">
        <f>O119*H119</f>
        <v>0</v>
      </c>
      <c r="Q119" s="236">
        <v>0</v>
      </c>
      <c r="R119" s="236">
        <f>Q119*H119</f>
        <v>0</v>
      </c>
      <c r="S119" s="236">
        <v>0.32000000000000001</v>
      </c>
      <c r="T119" s="237">
        <f>S119*H119</f>
        <v>4.7999999999999998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38" t="s">
        <v>141</v>
      </c>
      <c r="AT119" s="238" t="s">
        <v>123</v>
      </c>
      <c r="AU119" s="238" t="s">
        <v>78</v>
      </c>
      <c r="AY119" s="18" t="s">
        <v>120</v>
      </c>
      <c r="BE119" s="239">
        <f>IF(N119="základní",J119,0)</f>
        <v>0</v>
      </c>
      <c r="BF119" s="239">
        <f>IF(N119="snížená",J119,0)</f>
        <v>0</v>
      </c>
      <c r="BG119" s="239">
        <f>IF(N119="zákl. přenesená",J119,0)</f>
        <v>0</v>
      </c>
      <c r="BH119" s="239">
        <f>IF(N119="sníž. přenesená",J119,0)</f>
        <v>0</v>
      </c>
      <c r="BI119" s="239">
        <f>IF(N119="nulová",J119,0)</f>
        <v>0</v>
      </c>
      <c r="BJ119" s="18" t="s">
        <v>76</v>
      </c>
      <c r="BK119" s="239">
        <f>ROUND(I119*H119,2)</f>
        <v>0</v>
      </c>
      <c r="BL119" s="18" t="s">
        <v>141</v>
      </c>
      <c r="BM119" s="238" t="s">
        <v>291</v>
      </c>
    </row>
    <row r="120" s="2" customFormat="1">
      <c r="A120" s="39"/>
      <c r="B120" s="40"/>
      <c r="C120" s="41"/>
      <c r="D120" s="240" t="s">
        <v>130</v>
      </c>
      <c r="E120" s="41"/>
      <c r="F120" s="241" t="s">
        <v>292</v>
      </c>
      <c r="G120" s="41"/>
      <c r="H120" s="41"/>
      <c r="I120" s="147"/>
      <c r="J120" s="41"/>
      <c r="K120" s="41"/>
      <c r="L120" s="45"/>
      <c r="M120" s="242"/>
      <c r="N120" s="243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130</v>
      </c>
      <c r="AU120" s="18" t="s">
        <v>78</v>
      </c>
    </row>
    <row r="121" s="14" customFormat="1">
      <c r="A121" s="14"/>
      <c r="B121" s="254"/>
      <c r="C121" s="255"/>
      <c r="D121" s="240" t="s">
        <v>131</v>
      </c>
      <c r="E121" s="256" t="s">
        <v>19</v>
      </c>
      <c r="F121" s="257" t="s">
        <v>293</v>
      </c>
      <c r="G121" s="255"/>
      <c r="H121" s="258">
        <v>15</v>
      </c>
      <c r="I121" s="259"/>
      <c r="J121" s="255"/>
      <c r="K121" s="255"/>
      <c r="L121" s="260"/>
      <c r="M121" s="261"/>
      <c r="N121" s="262"/>
      <c r="O121" s="262"/>
      <c r="P121" s="262"/>
      <c r="Q121" s="262"/>
      <c r="R121" s="262"/>
      <c r="S121" s="262"/>
      <c r="T121" s="26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64" t="s">
        <v>131</v>
      </c>
      <c r="AU121" s="264" t="s">
        <v>78</v>
      </c>
      <c r="AV121" s="14" t="s">
        <v>78</v>
      </c>
      <c r="AW121" s="14" t="s">
        <v>31</v>
      </c>
      <c r="AX121" s="14" t="s">
        <v>76</v>
      </c>
      <c r="AY121" s="264" t="s">
        <v>120</v>
      </c>
    </row>
    <row r="122" s="2" customFormat="1" ht="16.5" customHeight="1">
      <c r="A122" s="39"/>
      <c r="B122" s="40"/>
      <c r="C122" s="227" t="s">
        <v>150</v>
      </c>
      <c r="D122" s="227" t="s">
        <v>123</v>
      </c>
      <c r="E122" s="228" t="s">
        <v>294</v>
      </c>
      <c r="F122" s="229" t="s">
        <v>295</v>
      </c>
      <c r="G122" s="230" t="s">
        <v>268</v>
      </c>
      <c r="H122" s="231">
        <v>110.88</v>
      </c>
      <c r="I122" s="232"/>
      <c r="J122" s="233">
        <f>ROUND(I122*H122,2)</f>
        <v>0</v>
      </c>
      <c r="K122" s="229" t="s">
        <v>127</v>
      </c>
      <c r="L122" s="45"/>
      <c r="M122" s="234" t="s">
        <v>19</v>
      </c>
      <c r="N122" s="235" t="s">
        <v>40</v>
      </c>
      <c r="O122" s="85"/>
      <c r="P122" s="236">
        <f>O122*H122</f>
        <v>0</v>
      </c>
      <c r="Q122" s="236">
        <v>0</v>
      </c>
      <c r="R122" s="236">
        <f>Q122*H122</f>
        <v>0</v>
      </c>
      <c r="S122" s="236">
        <v>0.098000000000000004</v>
      </c>
      <c r="T122" s="237">
        <f>S122*H122</f>
        <v>10.86624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38" t="s">
        <v>141</v>
      </c>
      <c r="AT122" s="238" t="s">
        <v>123</v>
      </c>
      <c r="AU122" s="238" t="s">
        <v>78</v>
      </c>
      <c r="AY122" s="18" t="s">
        <v>120</v>
      </c>
      <c r="BE122" s="239">
        <f>IF(N122="základní",J122,0)</f>
        <v>0</v>
      </c>
      <c r="BF122" s="239">
        <f>IF(N122="snížená",J122,0)</f>
        <v>0</v>
      </c>
      <c r="BG122" s="239">
        <f>IF(N122="zákl. přenesená",J122,0)</f>
        <v>0</v>
      </c>
      <c r="BH122" s="239">
        <f>IF(N122="sníž. přenesená",J122,0)</f>
        <v>0</v>
      </c>
      <c r="BI122" s="239">
        <f>IF(N122="nulová",J122,0)</f>
        <v>0</v>
      </c>
      <c r="BJ122" s="18" t="s">
        <v>76</v>
      </c>
      <c r="BK122" s="239">
        <f>ROUND(I122*H122,2)</f>
        <v>0</v>
      </c>
      <c r="BL122" s="18" t="s">
        <v>141</v>
      </c>
      <c r="BM122" s="238" t="s">
        <v>296</v>
      </c>
    </row>
    <row r="123" s="2" customFormat="1">
      <c r="A123" s="39"/>
      <c r="B123" s="40"/>
      <c r="C123" s="41"/>
      <c r="D123" s="240" t="s">
        <v>130</v>
      </c>
      <c r="E123" s="41"/>
      <c r="F123" s="241" t="s">
        <v>297</v>
      </c>
      <c r="G123" s="41"/>
      <c r="H123" s="41"/>
      <c r="I123" s="147"/>
      <c r="J123" s="41"/>
      <c r="K123" s="41"/>
      <c r="L123" s="45"/>
      <c r="M123" s="242"/>
      <c r="N123" s="243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130</v>
      </c>
      <c r="AU123" s="18" t="s">
        <v>78</v>
      </c>
    </row>
    <row r="124" s="13" customFormat="1">
      <c r="A124" s="13"/>
      <c r="B124" s="244"/>
      <c r="C124" s="245"/>
      <c r="D124" s="240" t="s">
        <v>131</v>
      </c>
      <c r="E124" s="246" t="s">
        <v>19</v>
      </c>
      <c r="F124" s="247" t="s">
        <v>298</v>
      </c>
      <c r="G124" s="245"/>
      <c r="H124" s="246" t="s">
        <v>19</v>
      </c>
      <c r="I124" s="248"/>
      <c r="J124" s="245"/>
      <c r="K124" s="245"/>
      <c r="L124" s="249"/>
      <c r="M124" s="250"/>
      <c r="N124" s="251"/>
      <c r="O124" s="251"/>
      <c r="P124" s="251"/>
      <c r="Q124" s="251"/>
      <c r="R124" s="251"/>
      <c r="S124" s="251"/>
      <c r="T124" s="25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3" t="s">
        <v>131</v>
      </c>
      <c r="AU124" s="253" t="s">
        <v>78</v>
      </c>
      <c r="AV124" s="13" t="s">
        <v>76</v>
      </c>
      <c r="AW124" s="13" t="s">
        <v>31</v>
      </c>
      <c r="AX124" s="13" t="s">
        <v>69</v>
      </c>
      <c r="AY124" s="253" t="s">
        <v>120</v>
      </c>
    </row>
    <row r="125" s="14" customFormat="1">
      <c r="A125" s="14"/>
      <c r="B125" s="254"/>
      <c r="C125" s="255"/>
      <c r="D125" s="240" t="s">
        <v>131</v>
      </c>
      <c r="E125" s="256" t="s">
        <v>19</v>
      </c>
      <c r="F125" s="257" t="s">
        <v>299</v>
      </c>
      <c r="G125" s="255"/>
      <c r="H125" s="258">
        <v>110.88</v>
      </c>
      <c r="I125" s="259"/>
      <c r="J125" s="255"/>
      <c r="K125" s="255"/>
      <c r="L125" s="260"/>
      <c r="M125" s="261"/>
      <c r="N125" s="262"/>
      <c r="O125" s="262"/>
      <c r="P125" s="262"/>
      <c r="Q125" s="262"/>
      <c r="R125" s="262"/>
      <c r="S125" s="262"/>
      <c r="T125" s="26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4" t="s">
        <v>131</v>
      </c>
      <c r="AU125" s="264" t="s">
        <v>78</v>
      </c>
      <c r="AV125" s="14" t="s">
        <v>78</v>
      </c>
      <c r="AW125" s="14" t="s">
        <v>31</v>
      </c>
      <c r="AX125" s="14" t="s">
        <v>76</v>
      </c>
      <c r="AY125" s="264" t="s">
        <v>120</v>
      </c>
    </row>
    <row r="126" s="2" customFormat="1" ht="16.5" customHeight="1">
      <c r="A126" s="39"/>
      <c r="B126" s="40"/>
      <c r="C126" s="227" t="s">
        <v>154</v>
      </c>
      <c r="D126" s="227" t="s">
        <v>123</v>
      </c>
      <c r="E126" s="228" t="s">
        <v>300</v>
      </c>
      <c r="F126" s="229" t="s">
        <v>301</v>
      </c>
      <c r="G126" s="230" t="s">
        <v>268</v>
      </c>
      <c r="H126" s="231">
        <v>124.8</v>
      </c>
      <c r="I126" s="232"/>
      <c r="J126" s="233">
        <f>ROUND(I126*H126,2)</f>
        <v>0</v>
      </c>
      <c r="K126" s="229" t="s">
        <v>127</v>
      </c>
      <c r="L126" s="45"/>
      <c r="M126" s="234" t="s">
        <v>19</v>
      </c>
      <c r="N126" s="235" t="s">
        <v>40</v>
      </c>
      <c r="O126" s="85"/>
      <c r="P126" s="236">
        <f>O126*H126</f>
        <v>0</v>
      </c>
      <c r="Q126" s="236">
        <v>0</v>
      </c>
      <c r="R126" s="236">
        <f>Q126*H126</f>
        <v>0</v>
      </c>
      <c r="S126" s="236">
        <v>0.28999999999999998</v>
      </c>
      <c r="T126" s="237">
        <f>S126*H126</f>
        <v>36.192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141</v>
      </c>
      <c r="AT126" s="238" t="s">
        <v>123</v>
      </c>
      <c r="AU126" s="238" t="s">
        <v>78</v>
      </c>
      <c r="AY126" s="18" t="s">
        <v>120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76</v>
      </c>
      <c r="BK126" s="239">
        <f>ROUND(I126*H126,2)</f>
        <v>0</v>
      </c>
      <c r="BL126" s="18" t="s">
        <v>141</v>
      </c>
      <c r="BM126" s="238" t="s">
        <v>302</v>
      </c>
    </row>
    <row r="127" s="2" customFormat="1">
      <c r="A127" s="39"/>
      <c r="B127" s="40"/>
      <c r="C127" s="41"/>
      <c r="D127" s="240" t="s">
        <v>130</v>
      </c>
      <c r="E127" s="41"/>
      <c r="F127" s="241" t="s">
        <v>303</v>
      </c>
      <c r="G127" s="41"/>
      <c r="H127" s="41"/>
      <c r="I127" s="147"/>
      <c r="J127" s="41"/>
      <c r="K127" s="41"/>
      <c r="L127" s="45"/>
      <c r="M127" s="242"/>
      <c r="N127" s="243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130</v>
      </c>
      <c r="AU127" s="18" t="s">
        <v>78</v>
      </c>
    </row>
    <row r="128" s="13" customFormat="1">
      <c r="A128" s="13"/>
      <c r="B128" s="244"/>
      <c r="C128" s="245"/>
      <c r="D128" s="240" t="s">
        <v>131</v>
      </c>
      <c r="E128" s="246" t="s">
        <v>19</v>
      </c>
      <c r="F128" s="247" t="s">
        <v>304</v>
      </c>
      <c r="G128" s="245"/>
      <c r="H128" s="246" t="s">
        <v>19</v>
      </c>
      <c r="I128" s="248"/>
      <c r="J128" s="245"/>
      <c r="K128" s="245"/>
      <c r="L128" s="249"/>
      <c r="M128" s="250"/>
      <c r="N128" s="251"/>
      <c r="O128" s="251"/>
      <c r="P128" s="251"/>
      <c r="Q128" s="251"/>
      <c r="R128" s="251"/>
      <c r="S128" s="251"/>
      <c r="T128" s="25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3" t="s">
        <v>131</v>
      </c>
      <c r="AU128" s="253" t="s">
        <v>78</v>
      </c>
      <c r="AV128" s="13" t="s">
        <v>76</v>
      </c>
      <c r="AW128" s="13" t="s">
        <v>31</v>
      </c>
      <c r="AX128" s="13" t="s">
        <v>69</v>
      </c>
      <c r="AY128" s="253" t="s">
        <v>120</v>
      </c>
    </row>
    <row r="129" s="14" customFormat="1">
      <c r="A129" s="14"/>
      <c r="B129" s="254"/>
      <c r="C129" s="255"/>
      <c r="D129" s="240" t="s">
        <v>131</v>
      </c>
      <c r="E129" s="256" t="s">
        <v>19</v>
      </c>
      <c r="F129" s="257" t="s">
        <v>305</v>
      </c>
      <c r="G129" s="255"/>
      <c r="H129" s="258">
        <v>124.8</v>
      </c>
      <c r="I129" s="259"/>
      <c r="J129" s="255"/>
      <c r="K129" s="255"/>
      <c r="L129" s="260"/>
      <c r="M129" s="261"/>
      <c r="N129" s="262"/>
      <c r="O129" s="262"/>
      <c r="P129" s="262"/>
      <c r="Q129" s="262"/>
      <c r="R129" s="262"/>
      <c r="S129" s="262"/>
      <c r="T129" s="26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4" t="s">
        <v>131</v>
      </c>
      <c r="AU129" s="264" t="s">
        <v>78</v>
      </c>
      <c r="AV129" s="14" t="s">
        <v>78</v>
      </c>
      <c r="AW129" s="14" t="s">
        <v>31</v>
      </c>
      <c r="AX129" s="14" t="s">
        <v>76</v>
      </c>
      <c r="AY129" s="264" t="s">
        <v>120</v>
      </c>
    </row>
    <row r="130" s="2" customFormat="1" ht="16.5" customHeight="1">
      <c r="A130" s="39"/>
      <c r="B130" s="40"/>
      <c r="C130" s="227" t="s">
        <v>159</v>
      </c>
      <c r="D130" s="227" t="s">
        <v>123</v>
      </c>
      <c r="E130" s="228" t="s">
        <v>306</v>
      </c>
      <c r="F130" s="229" t="s">
        <v>307</v>
      </c>
      <c r="G130" s="230" t="s">
        <v>268</v>
      </c>
      <c r="H130" s="231">
        <v>124.8</v>
      </c>
      <c r="I130" s="232"/>
      <c r="J130" s="233">
        <f>ROUND(I130*H130,2)</f>
        <v>0</v>
      </c>
      <c r="K130" s="229" t="s">
        <v>127</v>
      </c>
      <c r="L130" s="45"/>
      <c r="M130" s="234" t="s">
        <v>19</v>
      </c>
      <c r="N130" s="235" t="s">
        <v>40</v>
      </c>
      <c r="O130" s="85"/>
      <c r="P130" s="236">
        <f>O130*H130</f>
        <v>0</v>
      </c>
      <c r="Q130" s="236">
        <v>0</v>
      </c>
      <c r="R130" s="236">
        <f>Q130*H130</f>
        <v>0</v>
      </c>
      <c r="S130" s="236">
        <v>0.32500000000000001</v>
      </c>
      <c r="T130" s="237">
        <f>S130*H130</f>
        <v>40.560000000000002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141</v>
      </c>
      <c r="AT130" s="238" t="s">
        <v>123</v>
      </c>
      <c r="AU130" s="238" t="s">
        <v>78</v>
      </c>
      <c r="AY130" s="18" t="s">
        <v>120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76</v>
      </c>
      <c r="BK130" s="239">
        <f>ROUND(I130*H130,2)</f>
        <v>0</v>
      </c>
      <c r="BL130" s="18" t="s">
        <v>141</v>
      </c>
      <c r="BM130" s="238" t="s">
        <v>308</v>
      </c>
    </row>
    <row r="131" s="2" customFormat="1">
      <c r="A131" s="39"/>
      <c r="B131" s="40"/>
      <c r="C131" s="41"/>
      <c r="D131" s="240" t="s">
        <v>130</v>
      </c>
      <c r="E131" s="41"/>
      <c r="F131" s="241" t="s">
        <v>309</v>
      </c>
      <c r="G131" s="41"/>
      <c r="H131" s="41"/>
      <c r="I131" s="147"/>
      <c r="J131" s="41"/>
      <c r="K131" s="41"/>
      <c r="L131" s="45"/>
      <c r="M131" s="242"/>
      <c r="N131" s="243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130</v>
      </c>
      <c r="AU131" s="18" t="s">
        <v>78</v>
      </c>
    </row>
    <row r="132" s="13" customFormat="1">
      <c r="A132" s="13"/>
      <c r="B132" s="244"/>
      <c r="C132" s="245"/>
      <c r="D132" s="240" t="s">
        <v>131</v>
      </c>
      <c r="E132" s="246" t="s">
        <v>19</v>
      </c>
      <c r="F132" s="247" t="s">
        <v>310</v>
      </c>
      <c r="G132" s="245"/>
      <c r="H132" s="246" t="s">
        <v>19</v>
      </c>
      <c r="I132" s="248"/>
      <c r="J132" s="245"/>
      <c r="K132" s="245"/>
      <c r="L132" s="249"/>
      <c r="M132" s="250"/>
      <c r="N132" s="251"/>
      <c r="O132" s="251"/>
      <c r="P132" s="251"/>
      <c r="Q132" s="251"/>
      <c r="R132" s="251"/>
      <c r="S132" s="251"/>
      <c r="T132" s="25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3" t="s">
        <v>131</v>
      </c>
      <c r="AU132" s="253" t="s">
        <v>78</v>
      </c>
      <c r="AV132" s="13" t="s">
        <v>76</v>
      </c>
      <c r="AW132" s="13" t="s">
        <v>31</v>
      </c>
      <c r="AX132" s="13" t="s">
        <v>69</v>
      </c>
      <c r="AY132" s="253" t="s">
        <v>120</v>
      </c>
    </row>
    <row r="133" s="14" customFormat="1">
      <c r="A133" s="14"/>
      <c r="B133" s="254"/>
      <c r="C133" s="255"/>
      <c r="D133" s="240" t="s">
        <v>131</v>
      </c>
      <c r="E133" s="256" t="s">
        <v>19</v>
      </c>
      <c r="F133" s="257" t="s">
        <v>305</v>
      </c>
      <c r="G133" s="255"/>
      <c r="H133" s="258">
        <v>124.8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4" t="s">
        <v>131</v>
      </c>
      <c r="AU133" s="264" t="s">
        <v>78</v>
      </c>
      <c r="AV133" s="14" t="s">
        <v>78</v>
      </c>
      <c r="AW133" s="14" t="s">
        <v>31</v>
      </c>
      <c r="AX133" s="14" t="s">
        <v>76</v>
      </c>
      <c r="AY133" s="264" t="s">
        <v>120</v>
      </c>
    </row>
    <row r="134" s="2" customFormat="1" ht="16.5" customHeight="1">
      <c r="A134" s="39"/>
      <c r="B134" s="40"/>
      <c r="C134" s="227" t="s">
        <v>166</v>
      </c>
      <c r="D134" s="227" t="s">
        <v>123</v>
      </c>
      <c r="E134" s="228" t="s">
        <v>311</v>
      </c>
      <c r="F134" s="229" t="s">
        <v>312</v>
      </c>
      <c r="G134" s="230" t="s">
        <v>268</v>
      </c>
      <c r="H134" s="231">
        <v>510</v>
      </c>
      <c r="I134" s="232"/>
      <c r="J134" s="233">
        <f>ROUND(I134*H134,2)</f>
        <v>0</v>
      </c>
      <c r="K134" s="229" t="s">
        <v>127</v>
      </c>
      <c r="L134" s="45"/>
      <c r="M134" s="234" t="s">
        <v>19</v>
      </c>
      <c r="N134" s="235" t="s">
        <v>40</v>
      </c>
      <c r="O134" s="85"/>
      <c r="P134" s="236">
        <f>O134*H134</f>
        <v>0</v>
      </c>
      <c r="Q134" s="236">
        <v>0</v>
      </c>
      <c r="R134" s="236">
        <f>Q134*H134</f>
        <v>0</v>
      </c>
      <c r="S134" s="236">
        <v>0.098000000000000004</v>
      </c>
      <c r="T134" s="237">
        <f>S134*H134</f>
        <v>49.980000000000004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141</v>
      </c>
      <c r="AT134" s="238" t="s">
        <v>123</v>
      </c>
      <c r="AU134" s="238" t="s">
        <v>78</v>
      </c>
      <c r="AY134" s="18" t="s">
        <v>120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76</v>
      </c>
      <c r="BK134" s="239">
        <f>ROUND(I134*H134,2)</f>
        <v>0</v>
      </c>
      <c r="BL134" s="18" t="s">
        <v>141</v>
      </c>
      <c r="BM134" s="238" t="s">
        <v>313</v>
      </c>
    </row>
    <row r="135" s="2" customFormat="1">
      <c r="A135" s="39"/>
      <c r="B135" s="40"/>
      <c r="C135" s="41"/>
      <c r="D135" s="240" t="s">
        <v>130</v>
      </c>
      <c r="E135" s="41"/>
      <c r="F135" s="241" t="s">
        <v>314</v>
      </c>
      <c r="G135" s="41"/>
      <c r="H135" s="41"/>
      <c r="I135" s="147"/>
      <c r="J135" s="41"/>
      <c r="K135" s="41"/>
      <c r="L135" s="45"/>
      <c r="M135" s="242"/>
      <c r="N135" s="243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130</v>
      </c>
      <c r="AU135" s="18" t="s">
        <v>78</v>
      </c>
    </row>
    <row r="136" s="13" customFormat="1">
      <c r="A136" s="13"/>
      <c r="B136" s="244"/>
      <c r="C136" s="245"/>
      <c r="D136" s="240" t="s">
        <v>131</v>
      </c>
      <c r="E136" s="246" t="s">
        <v>19</v>
      </c>
      <c r="F136" s="247" t="s">
        <v>315</v>
      </c>
      <c r="G136" s="245"/>
      <c r="H136" s="246" t="s">
        <v>19</v>
      </c>
      <c r="I136" s="248"/>
      <c r="J136" s="245"/>
      <c r="K136" s="245"/>
      <c r="L136" s="249"/>
      <c r="M136" s="250"/>
      <c r="N136" s="251"/>
      <c r="O136" s="251"/>
      <c r="P136" s="251"/>
      <c r="Q136" s="251"/>
      <c r="R136" s="251"/>
      <c r="S136" s="251"/>
      <c r="T136" s="25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3" t="s">
        <v>131</v>
      </c>
      <c r="AU136" s="253" t="s">
        <v>78</v>
      </c>
      <c r="AV136" s="13" t="s">
        <v>76</v>
      </c>
      <c r="AW136" s="13" t="s">
        <v>31</v>
      </c>
      <c r="AX136" s="13" t="s">
        <v>69</v>
      </c>
      <c r="AY136" s="253" t="s">
        <v>120</v>
      </c>
    </row>
    <row r="137" s="14" customFormat="1">
      <c r="A137" s="14"/>
      <c r="B137" s="254"/>
      <c r="C137" s="255"/>
      <c r="D137" s="240" t="s">
        <v>131</v>
      </c>
      <c r="E137" s="256" t="s">
        <v>19</v>
      </c>
      <c r="F137" s="257" t="s">
        <v>316</v>
      </c>
      <c r="G137" s="255"/>
      <c r="H137" s="258">
        <v>510</v>
      </c>
      <c r="I137" s="259"/>
      <c r="J137" s="255"/>
      <c r="K137" s="255"/>
      <c r="L137" s="260"/>
      <c r="M137" s="261"/>
      <c r="N137" s="262"/>
      <c r="O137" s="262"/>
      <c r="P137" s="262"/>
      <c r="Q137" s="262"/>
      <c r="R137" s="262"/>
      <c r="S137" s="262"/>
      <c r="T137" s="26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4" t="s">
        <v>131</v>
      </c>
      <c r="AU137" s="264" t="s">
        <v>78</v>
      </c>
      <c r="AV137" s="14" t="s">
        <v>78</v>
      </c>
      <c r="AW137" s="14" t="s">
        <v>31</v>
      </c>
      <c r="AX137" s="14" t="s">
        <v>76</v>
      </c>
      <c r="AY137" s="264" t="s">
        <v>120</v>
      </c>
    </row>
    <row r="138" s="2" customFormat="1" ht="16.5" customHeight="1">
      <c r="A138" s="39"/>
      <c r="B138" s="40"/>
      <c r="C138" s="227" t="s">
        <v>171</v>
      </c>
      <c r="D138" s="227" t="s">
        <v>123</v>
      </c>
      <c r="E138" s="228" t="s">
        <v>317</v>
      </c>
      <c r="F138" s="229" t="s">
        <v>318</v>
      </c>
      <c r="G138" s="230" t="s">
        <v>268</v>
      </c>
      <c r="H138" s="231">
        <v>786</v>
      </c>
      <c r="I138" s="232"/>
      <c r="J138" s="233">
        <f>ROUND(I138*H138,2)</f>
        <v>0</v>
      </c>
      <c r="K138" s="229" t="s">
        <v>127</v>
      </c>
      <c r="L138" s="45"/>
      <c r="M138" s="234" t="s">
        <v>19</v>
      </c>
      <c r="N138" s="235" t="s">
        <v>40</v>
      </c>
      <c r="O138" s="85"/>
      <c r="P138" s="236">
        <f>O138*H138</f>
        <v>0</v>
      </c>
      <c r="Q138" s="236">
        <v>0</v>
      </c>
      <c r="R138" s="236">
        <f>Q138*H138</f>
        <v>0</v>
      </c>
      <c r="S138" s="236">
        <v>0.22</v>
      </c>
      <c r="T138" s="237">
        <f>S138*H138</f>
        <v>172.91999999999999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141</v>
      </c>
      <c r="AT138" s="238" t="s">
        <v>123</v>
      </c>
      <c r="AU138" s="238" t="s">
        <v>78</v>
      </c>
      <c r="AY138" s="18" t="s">
        <v>120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76</v>
      </c>
      <c r="BK138" s="239">
        <f>ROUND(I138*H138,2)</f>
        <v>0</v>
      </c>
      <c r="BL138" s="18" t="s">
        <v>141</v>
      </c>
      <c r="BM138" s="238" t="s">
        <v>319</v>
      </c>
    </row>
    <row r="139" s="2" customFormat="1">
      <c r="A139" s="39"/>
      <c r="B139" s="40"/>
      <c r="C139" s="41"/>
      <c r="D139" s="240" t="s">
        <v>130</v>
      </c>
      <c r="E139" s="41"/>
      <c r="F139" s="241" t="s">
        <v>320</v>
      </c>
      <c r="G139" s="41"/>
      <c r="H139" s="41"/>
      <c r="I139" s="147"/>
      <c r="J139" s="41"/>
      <c r="K139" s="41"/>
      <c r="L139" s="45"/>
      <c r="M139" s="242"/>
      <c r="N139" s="243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130</v>
      </c>
      <c r="AU139" s="18" t="s">
        <v>78</v>
      </c>
    </row>
    <row r="140" s="13" customFormat="1">
      <c r="A140" s="13"/>
      <c r="B140" s="244"/>
      <c r="C140" s="245"/>
      <c r="D140" s="240" t="s">
        <v>131</v>
      </c>
      <c r="E140" s="246" t="s">
        <v>19</v>
      </c>
      <c r="F140" s="247" t="s">
        <v>321</v>
      </c>
      <c r="G140" s="245"/>
      <c r="H140" s="246" t="s">
        <v>19</v>
      </c>
      <c r="I140" s="248"/>
      <c r="J140" s="245"/>
      <c r="K140" s="245"/>
      <c r="L140" s="249"/>
      <c r="M140" s="250"/>
      <c r="N140" s="251"/>
      <c r="O140" s="251"/>
      <c r="P140" s="251"/>
      <c r="Q140" s="251"/>
      <c r="R140" s="251"/>
      <c r="S140" s="251"/>
      <c r="T140" s="25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3" t="s">
        <v>131</v>
      </c>
      <c r="AU140" s="253" t="s">
        <v>78</v>
      </c>
      <c r="AV140" s="13" t="s">
        <v>76</v>
      </c>
      <c r="AW140" s="13" t="s">
        <v>31</v>
      </c>
      <c r="AX140" s="13" t="s">
        <v>69</v>
      </c>
      <c r="AY140" s="253" t="s">
        <v>120</v>
      </c>
    </row>
    <row r="141" s="14" customFormat="1">
      <c r="A141" s="14"/>
      <c r="B141" s="254"/>
      <c r="C141" s="255"/>
      <c r="D141" s="240" t="s">
        <v>131</v>
      </c>
      <c r="E141" s="256" t="s">
        <v>19</v>
      </c>
      <c r="F141" s="257" t="s">
        <v>322</v>
      </c>
      <c r="G141" s="255"/>
      <c r="H141" s="258">
        <v>684</v>
      </c>
      <c r="I141" s="259"/>
      <c r="J141" s="255"/>
      <c r="K141" s="255"/>
      <c r="L141" s="260"/>
      <c r="M141" s="261"/>
      <c r="N141" s="262"/>
      <c r="O141" s="262"/>
      <c r="P141" s="262"/>
      <c r="Q141" s="262"/>
      <c r="R141" s="262"/>
      <c r="S141" s="262"/>
      <c r="T141" s="26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4" t="s">
        <v>131</v>
      </c>
      <c r="AU141" s="264" t="s">
        <v>78</v>
      </c>
      <c r="AV141" s="14" t="s">
        <v>78</v>
      </c>
      <c r="AW141" s="14" t="s">
        <v>31</v>
      </c>
      <c r="AX141" s="14" t="s">
        <v>69</v>
      </c>
      <c r="AY141" s="264" t="s">
        <v>120</v>
      </c>
    </row>
    <row r="142" s="13" customFormat="1">
      <c r="A142" s="13"/>
      <c r="B142" s="244"/>
      <c r="C142" s="245"/>
      <c r="D142" s="240" t="s">
        <v>131</v>
      </c>
      <c r="E142" s="246" t="s">
        <v>19</v>
      </c>
      <c r="F142" s="247" t="s">
        <v>323</v>
      </c>
      <c r="G142" s="245"/>
      <c r="H142" s="246" t="s">
        <v>19</v>
      </c>
      <c r="I142" s="248"/>
      <c r="J142" s="245"/>
      <c r="K142" s="245"/>
      <c r="L142" s="249"/>
      <c r="M142" s="250"/>
      <c r="N142" s="251"/>
      <c r="O142" s="251"/>
      <c r="P142" s="251"/>
      <c r="Q142" s="251"/>
      <c r="R142" s="251"/>
      <c r="S142" s="251"/>
      <c r="T142" s="25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3" t="s">
        <v>131</v>
      </c>
      <c r="AU142" s="253" t="s">
        <v>78</v>
      </c>
      <c r="AV142" s="13" t="s">
        <v>76</v>
      </c>
      <c r="AW142" s="13" t="s">
        <v>31</v>
      </c>
      <c r="AX142" s="13" t="s">
        <v>69</v>
      </c>
      <c r="AY142" s="253" t="s">
        <v>120</v>
      </c>
    </row>
    <row r="143" s="14" customFormat="1">
      <c r="A143" s="14"/>
      <c r="B143" s="254"/>
      <c r="C143" s="255"/>
      <c r="D143" s="240" t="s">
        <v>131</v>
      </c>
      <c r="E143" s="256" t="s">
        <v>19</v>
      </c>
      <c r="F143" s="257" t="s">
        <v>324</v>
      </c>
      <c r="G143" s="255"/>
      <c r="H143" s="258">
        <v>102</v>
      </c>
      <c r="I143" s="259"/>
      <c r="J143" s="255"/>
      <c r="K143" s="255"/>
      <c r="L143" s="260"/>
      <c r="M143" s="261"/>
      <c r="N143" s="262"/>
      <c r="O143" s="262"/>
      <c r="P143" s="262"/>
      <c r="Q143" s="262"/>
      <c r="R143" s="262"/>
      <c r="S143" s="262"/>
      <c r="T143" s="26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4" t="s">
        <v>131</v>
      </c>
      <c r="AU143" s="264" t="s">
        <v>78</v>
      </c>
      <c r="AV143" s="14" t="s">
        <v>78</v>
      </c>
      <c r="AW143" s="14" t="s">
        <v>31</v>
      </c>
      <c r="AX143" s="14" t="s">
        <v>69</v>
      </c>
      <c r="AY143" s="264" t="s">
        <v>120</v>
      </c>
    </row>
    <row r="144" s="15" customFormat="1">
      <c r="A144" s="15"/>
      <c r="B144" s="269"/>
      <c r="C144" s="270"/>
      <c r="D144" s="240" t="s">
        <v>131</v>
      </c>
      <c r="E144" s="271" t="s">
        <v>19</v>
      </c>
      <c r="F144" s="272" t="s">
        <v>274</v>
      </c>
      <c r="G144" s="270"/>
      <c r="H144" s="273">
        <v>786</v>
      </c>
      <c r="I144" s="274"/>
      <c r="J144" s="270"/>
      <c r="K144" s="270"/>
      <c r="L144" s="275"/>
      <c r="M144" s="276"/>
      <c r="N144" s="277"/>
      <c r="O144" s="277"/>
      <c r="P144" s="277"/>
      <c r="Q144" s="277"/>
      <c r="R144" s="277"/>
      <c r="S144" s="277"/>
      <c r="T144" s="27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9" t="s">
        <v>131</v>
      </c>
      <c r="AU144" s="279" t="s">
        <v>78</v>
      </c>
      <c r="AV144" s="15" t="s">
        <v>141</v>
      </c>
      <c r="AW144" s="15" t="s">
        <v>31</v>
      </c>
      <c r="AX144" s="15" t="s">
        <v>76</v>
      </c>
      <c r="AY144" s="279" t="s">
        <v>120</v>
      </c>
    </row>
    <row r="145" s="2" customFormat="1" ht="16.5" customHeight="1">
      <c r="A145" s="39"/>
      <c r="B145" s="40"/>
      <c r="C145" s="227" t="s">
        <v>177</v>
      </c>
      <c r="D145" s="227" t="s">
        <v>123</v>
      </c>
      <c r="E145" s="228" t="s">
        <v>325</v>
      </c>
      <c r="F145" s="229" t="s">
        <v>326</v>
      </c>
      <c r="G145" s="230" t="s">
        <v>268</v>
      </c>
      <c r="H145" s="231">
        <v>132.80000000000001</v>
      </c>
      <c r="I145" s="232"/>
      <c r="J145" s="233">
        <f>ROUND(I145*H145,2)</f>
        <v>0</v>
      </c>
      <c r="K145" s="229" t="s">
        <v>127</v>
      </c>
      <c r="L145" s="45"/>
      <c r="M145" s="234" t="s">
        <v>19</v>
      </c>
      <c r="N145" s="235" t="s">
        <v>40</v>
      </c>
      <c r="O145" s="85"/>
      <c r="P145" s="236">
        <f>O145*H145</f>
        <v>0</v>
      </c>
      <c r="Q145" s="236">
        <v>4.0000000000000003E-05</v>
      </c>
      <c r="R145" s="236">
        <f>Q145*H145</f>
        <v>0.0053120000000000007</v>
      </c>
      <c r="S145" s="236">
        <v>0.10299999999999999</v>
      </c>
      <c r="T145" s="237">
        <f>S145*H145</f>
        <v>13.6784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141</v>
      </c>
      <c r="AT145" s="238" t="s">
        <v>123</v>
      </c>
      <c r="AU145" s="238" t="s">
        <v>78</v>
      </c>
      <c r="AY145" s="18" t="s">
        <v>120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76</v>
      </c>
      <c r="BK145" s="239">
        <f>ROUND(I145*H145,2)</f>
        <v>0</v>
      </c>
      <c r="BL145" s="18" t="s">
        <v>141</v>
      </c>
      <c r="BM145" s="238" t="s">
        <v>327</v>
      </c>
    </row>
    <row r="146" s="2" customFormat="1">
      <c r="A146" s="39"/>
      <c r="B146" s="40"/>
      <c r="C146" s="41"/>
      <c r="D146" s="240" t="s">
        <v>130</v>
      </c>
      <c r="E146" s="41"/>
      <c r="F146" s="241" t="s">
        <v>328</v>
      </c>
      <c r="G146" s="41"/>
      <c r="H146" s="41"/>
      <c r="I146" s="147"/>
      <c r="J146" s="41"/>
      <c r="K146" s="41"/>
      <c r="L146" s="45"/>
      <c r="M146" s="242"/>
      <c r="N146" s="243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130</v>
      </c>
      <c r="AU146" s="18" t="s">
        <v>78</v>
      </c>
    </row>
    <row r="147" s="13" customFormat="1">
      <c r="A147" s="13"/>
      <c r="B147" s="244"/>
      <c r="C147" s="245"/>
      <c r="D147" s="240" t="s">
        <v>131</v>
      </c>
      <c r="E147" s="246" t="s">
        <v>19</v>
      </c>
      <c r="F147" s="247" t="s">
        <v>329</v>
      </c>
      <c r="G147" s="245"/>
      <c r="H147" s="246" t="s">
        <v>19</v>
      </c>
      <c r="I147" s="248"/>
      <c r="J147" s="245"/>
      <c r="K147" s="245"/>
      <c r="L147" s="249"/>
      <c r="M147" s="250"/>
      <c r="N147" s="251"/>
      <c r="O147" s="251"/>
      <c r="P147" s="251"/>
      <c r="Q147" s="251"/>
      <c r="R147" s="251"/>
      <c r="S147" s="251"/>
      <c r="T147" s="25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3" t="s">
        <v>131</v>
      </c>
      <c r="AU147" s="253" t="s">
        <v>78</v>
      </c>
      <c r="AV147" s="13" t="s">
        <v>76</v>
      </c>
      <c r="AW147" s="13" t="s">
        <v>31</v>
      </c>
      <c r="AX147" s="13" t="s">
        <v>69</v>
      </c>
      <c r="AY147" s="253" t="s">
        <v>120</v>
      </c>
    </row>
    <row r="148" s="14" customFormat="1">
      <c r="A148" s="14"/>
      <c r="B148" s="254"/>
      <c r="C148" s="255"/>
      <c r="D148" s="240" t="s">
        <v>131</v>
      </c>
      <c r="E148" s="256" t="s">
        <v>19</v>
      </c>
      <c r="F148" s="257" t="s">
        <v>330</v>
      </c>
      <c r="G148" s="255"/>
      <c r="H148" s="258">
        <v>132.80000000000001</v>
      </c>
      <c r="I148" s="259"/>
      <c r="J148" s="255"/>
      <c r="K148" s="255"/>
      <c r="L148" s="260"/>
      <c r="M148" s="261"/>
      <c r="N148" s="262"/>
      <c r="O148" s="262"/>
      <c r="P148" s="262"/>
      <c r="Q148" s="262"/>
      <c r="R148" s="262"/>
      <c r="S148" s="262"/>
      <c r="T148" s="26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4" t="s">
        <v>131</v>
      </c>
      <c r="AU148" s="264" t="s">
        <v>78</v>
      </c>
      <c r="AV148" s="14" t="s">
        <v>78</v>
      </c>
      <c r="AW148" s="14" t="s">
        <v>31</v>
      </c>
      <c r="AX148" s="14" t="s">
        <v>76</v>
      </c>
      <c r="AY148" s="264" t="s">
        <v>120</v>
      </c>
    </row>
    <row r="149" s="2" customFormat="1" ht="16.5" customHeight="1">
      <c r="A149" s="39"/>
      <c r="B149" s="40"/>
      <c r="C149" s="227" t="s">
        <v>182</v>
      </c>
      <c r="D149" s="227" t="s">
        <v>123</v>
      </c>
      <c r="E149" s="228" t="s">
        <v>331</v>
      </c>
      <c r="F149" s="229" t="s">
        <v>332</v>
      </c>
      <c r="G149" s="230" t="s">
        <v>268</v>
      </c>
      <c r="H149" s="231">
        <v>629</v>
      </c>
      <c r="I149" s="232"/>
      <c r="J149" s="233">
        <f>ROUND(I149*H149,2)</f>
        <v>0</v>
      </c>
      <c r="K149" s="229" t="s">
        <v>127</v>
      </c>
      <c r="L149" s="45"/>
      <c r="M149" s="234" t="s">
        <v>19</v>
      </c>
      <c r="N149" s="235" t="s">
        <v>40</v>
      </c>
      <c r="O149" s="85"/>
      <c r="P149" s="236">
        <f>O149*H149</f>
        <v>0</v>
      </c>
      <c r="Q149" s="236">
        <v>0.00012</v>
      </c>
      <c r="R149" s="236">
        <f>Q149*H149</f>
        <v>0.075480000000000005</v>
      </c>
      <c r="S149" s="236">
        <v>0.25600000000000001</v>
      </c>
      <c r="T149" s="237">
        <f>S149*H149</f>
        <v>161.024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141</v>
      </c>
      <c r="AT149" s="238" t="s">
        <v>123</v>
      </c>
      <c r="AU149" s="238" t="s">
        <v>78</v>
      </c>
      <c r="AY149" s="18" t="s">
        <v>120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76</v>
      </c>
      <c r="BK149" s="239">
        <f>ROUND(I149*H149,2)</f>
        <v>0</v>
      </c>
      <c r="BL149" s="18" t="s">
        <v>141</v>
      </c>
      <c r="BM149" s="238" t="s">
        <v>333</v>
      </c>
    </row>
    <row r="150" s="2" customFormat="1">
      <c r="A150" s="39"/>
      <c r="B150" s="40"/>
      <c r="C150" s="41"/>
      <c r="D150" s="240" t="s">
        <v>130</v>
      </c>
      <c r="E150" s="41"/>
      <c r="F150" s="241" t="s">
        <v>334</v>
      </c>
      <c r="G150" s="41"/>
      <c r="H150" s="41"/>
      <c r="I150" s="147"/>
      <c r="J150" s="41"/>
      <c r="K150" s="41"/>
      <c r="L150" s="45"/>
      <c r="M150" s="242"/>
      <c r="N150" s="243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130</v>
      </c>
      <c r="AU150" s="18" t="s">
        <v>78</v>
      </c>
    </row>
    <row r="151" s="13" customFormat="1">
      <c r="A151" s="13"/>
      <c r="B151" s="244"/>
      <c r="C151" s="245"/>
      <c r="D151" s="240" t="s">
        <v>131</v>
      </c>
      <c r="E151" s="246" t="s">
        <v>19</v>
      </c>
      <c r="F151" s="247" t="s">
        <v>335</v>
      </c>
      <c r="G151" s="245"/>
      <c r="H151" s="246" t="s">
        <v>19</v>
      </c>
      <c r="I151" s="248"/>
      <c r="J151" s="245"/>
      <c r="K151" s="245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131</v>
      </c>
      <c r="AU151" s="253" t="s">
        <v>78</v>
      </c>
      <c r="AV151" s="13" t="s">
        <v>76</v>
      </c>
      <c r="AW151" s="13" t="s">
        <v>31</v>
      </c>
      <c r="AX151" s="13" t="s">
        <v>69</v>
      </c>
      <c r="AY151" s="253" t="s">
        <v>120</v>
      </c>
    </row>
    <row r="152" s="14" customFormat="1">
      <c r="A152" s="14"/>
      <c r="B152" s="254"/>
      <c r="C152" s="255"/>
      <c r="D152" s="240" t="s">
        <v>131</v>
      </c>
      <c r="E152" s="256" t="s">
        <v>19</v>
      </c>
      <c r="F152" s="257" t="s">
        <v>316</v>
      </c>
      <c r="G152" s="255"/>
      <c r="H152" s="258">
        <v>510</v>
      </c>
      <c r="I152" s="259"/>
      <c r="J152" s="255"/>
      <c r="K152" s="255"/>
      <c r="L152" s="260"/>
      <c r="M152" s="261"/>
      <c r="N152" s="262"/>
      <c r="O152" s="262"/>
      <c r="P152" s="262"/>
      <c r="Q152" s="262"/>
      <c r="R152" s="262"/>
      <c r="S152" s="262"/>
      <c r="T152" s="26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4" t="s">
        <v>131</v>
      </c>
      <c r="AU152" s="264" t="s">
        <v>78</v>
      </c>
      <c r="AV152" s="14" t="s">
        <v>78</v>
      </c>
      <c r="AW152" s="14" t="s">
        <v>31</v>
      </c>
      <c r="AX152" s="14" t="s">
        <v>69</v>
      </c>
      <c r="AY152" s="264" t="s">
        <v>120</v>
      </c>
    </row>
    <row r="153" s="13" customFormat="1">
      <c r="A153" s="13"/>
      <c r="B153" s="244"/>
      <c r="C153" s="245"/>
      <c r="D153" s="240" t="s">
        <v>131</v>
      </c>
      <c r="E153" s="246" t="s">
        <v>19</v>
      </c>
      <c r="F153" s="247" t="s">
        <v>336</v>
      </c>
      <c r="G153" s="245"/>
      <c r="H153" s="246" t="s">
        <v>19</v>
      </c>
      <c r="I153" s="248"/>
      <c r="J153" s="245"/>
      <c r="K153" s="245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131</v>
      </c>
      <c r="AU153" s="253" t="s">
        <v>78</v>
      </c>
      <c r="AV153" s="13" t="s">
        <v>76</v>
      </c>
      <c r="AW153" s="13" t="s">
        <v>31</v>
      </c>
      <c r="AX153" s="13" t="s">
        <v>69</v>
      </c>
      <c r="AY153" s="253" t="s">
        <v>120</v>
      </c>
    </row>
    <row r="154" s="14" customFormat="1">
      <c r="A154" s="14"/>
      <c r="B154" s="254"/>
      <c r="C154" s="255"/>
      <c r="D154" s="240" t="s">
        <v>131</v>
      </c>
      <c r="E154" s="256" t="s">
        <v>19</v>
      </c>
      <c r="F154" s="257" t="s">
        <v>337</v>
      </c>
      <c r="G154" s="255"/>
      <c r="H154" s="258">
        <v>119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4" t="s">
        <v>131</v>
      </c>
      <c r="AU154" s="264" t="s">
        <v>78</v>
      </c>
      <c r="AV154" s="14" t="s">
        <v>78</v>
      </c>
      <c r="AW154" s="14" t="s">
        <v>31</v>
      </c>
      <c r="AX154" s="14" t="s">
        <v>69</v>
      </c>
      <c r="AY154" s="264" t="s">
        <v>120</v>
      </c>
    </row>
    <row r="155" s="15" customFormat="1">
      <c r="A155" s="15"/>
      <c r="B155" s="269"/>
      <c r="C155" s="270"/>
      <c r="D155" s="240" t="s">
        <v>131</v>
      </c>
      <c r="E155" s="271" t="s">
        <v>19</v>
      </c>
      <c r="F155" s="272" t="s">
        <v>274</v>
      </c>
      <c r="G155" s="270"/>
      <c r="H155" s="273">
        <v>629</v>
      </c>
      <c r="I155" s="274"/>
      <c r="J155" s="270"/>
      <c r="K155" s="270"/>
      <c r="L155" s="275"/>
      <c r="M155" s="276"/>
      <c r="N155" s="277"/>
      <c r="O155" s="277"/>
      <c r="P155" s="277"/>
      <c r="Q155" s="277"/>
      <c r="R155" s="277"/>
      <c r="S155" s="277"/>
      <c r="T155" s="27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9" t="s">
        <v>131</v>
      </c>
      <c r="AU155" s="279" t="s">
        <v>78</v>
      </c>
      <c r="AV155" s="15" t="s">
        <v>141</v>
      </c>
      <c r="AW155" s="15" t="s">
        <v>31</v>
      </c>
      <c r="AX155" s="15" t="s">
        <v>76</v>
      </c>
      <c r="AY155" s="279" t="s">
        <v>120</v>
      </c>
    </row>
    <row r="156" s="2" customFormat="1" ht="16.5" customHeight="1">
      <c r="A156" s="39"/>
      <c r="B156" s="40"/>
      <c r="C156" s="227" t="s">
        <v>188</v>
      </c>
      <c r="D156" s="227" t="s">
        <v>123</v>
      </c>
      <c r="E156" s="228" t="s">
        <v>338</v>
      </c>
      <c r="F156" s="229" t="s">
        <v>339</v>
      </c>
      <c r="G156" s="230" t="s">
        <v>268</v>
      </c>
      <c r="H156" s="231">
        <v>684</v>
      </c>
      <c r="I156" s="232"/>
      <c r="J156" s="233">
        <f>ROUND(I156*H156,2)</f>
        <v>0</v>
      </c>
      <c r="K156" s="229" t="s">
        <v>127</v>
      </c>
      <c r="L156" s="45"/>
      <c r="M156" s="234" t="s">
        <v>19</v>
      </c>
      <c r="N156" s="235" t="s">
        <v>40</v>
      </c>
      <c r="O156" s="85"/>
      <c r="P156" s="236">
        <f>O156*H156</f>
        <v>0</v>
      </c>
      <c r="Q156" s="236">
        <v>0.00014999999999999999</v>
      </c>
      <c r="R156" s="236">
        <f>Q156*H156</f>
        <v>0.1026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141</v>
      </c>
      <c r="AT156" s="238" t="s">
        <v>123</v>
      </c>
      <c r="AU156" s="238" t="s">
        <v>78</v>
      </c>
      <c r="AY156" s="18" t="s">
        <v>120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76</v>
      </c>
      <c r="BK156" s="239">
        <f>ROUND(I156*H156,2)</f>
        <v>0</v>
      </c>
      <c r="BL156" s="18" t="s">
        <v>141</v>
      </c>
      <c r="BM156" s="238" t="s">
        <v>340</v>
      </c>
    </row>
    <row r="157" s="2" customFormat="1">
      <c r="A157" s="39"/>
      <c r="B157" s="40"/>
      <c r="C157" s="41"/>
      <c r="D157" s="240" t="s">
        <v>130</v>
      </c>
      <c r="E157" s="41"/>
      <c r="F157" s="241" t="s">
        <v>341</v>
      </c>
      <c r="G157" s="41"/>
      <c r="H157" s="41"/>
      <c r="I157" s="147"/>
      <c r="J157" s="41"/>
      <c r="K157" s="41"/>
      <c r="L157" s="45"/>
      <c r="M157" s="242"/>
      <c r="N157" s="243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130</v>
      </c>
      <c r="AU157" s="18" t="s">
        <v>78</v>
      </c>
    </row>
    <row r="158" s="14" customFormat="1">
      <c r="A158" s="14"/>
      <c r="B158" s="254"/>
      <c r="C158" s="255"/>
      <c r="D158" s="240" t="s">
        <v>131</v>
      </c>
      <c r="E158" s="256" t="s">
        <v>19</v>
      </c>
      <c r="F158" s="257" t="s">
        <v>342</v>
      </c>
      <c r="G158" s="255"/>
      <c r="H158" s="258">
        <v>684</v>
      </c>
      <c r="I158" s="259"/>
      <c r="J158" s="255"/>
      <c r="K158" s="255"/>
      <c r="L158" s="260"/>
      <c r="M158" s="261"/>
      <c r="N158" s="262"/>
      <c r="O158" s="262"/>
      <c r="P158" s="262"/>
      <c r="Q158" s="262"/>
      <c r="R158" s="262"/>
      <c r="S158" s="262"/>
      <c r="T158" s="26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4" t="s">
        <v>131</v>
      </c>
      <c r="AU158" s="264" t="s">
        <v>78</v>
      </c>
      <c r="AV158" s="14" t="s">
        <v>78</v>
      </c>
      <c r="AW158" s="14" t="s">
        <v>31</v>
      </c>
      <c r="AX158" s="14" t="s">
        <v>76</v>
      </c>
      <c r="AY158" s="264" t="s">
        <v>120</v>
      </c>
    </row>
    <row r="159" s="2" customFormat="1" ht="16.5" customHeight="1">
      <c r="A159" s="39"/>
      <c r="B159" s="40"/>
      <c r="C159" s="227" t="s">
        <v>193</v>
      </c>
      <c r="D159" s="227" t="s">
        <v>123</v>
      </c>
      <c r="E159" s="228" t="s">
        <v>343</v>
      </c>
      <c r="F159" s="229" t="s">
        <v>344</v>
      </c>
      <c r="G159" s="230" t="s">
        <v>345</v>
      </c>
      <c r="H159" s="231">
        <v>132</v>
      </c>
      <c r="I159" s="232"/>
      <c r="J159" s="233">
        <f>ROUND(I159*H159,2)</f>
        <v>0</v>
      </c>
      <c r="K159" s="229" t="s">
        <v>127</v>
      </c>
      <c r="L159" s="45"/>
      <c r="M159" s="234" t="s">
        <v>19</v>
      </c>
      <c r="N159" s="235" t="s">
        <v>40</v>
      </c>
      <c r="O159" s="85"/>
      <c r="P159" s="236">
        <f>O159*H159</f>
        <v>0</v>
      </c>
      <c r="Q159" s="236">
        <v>0</v>
      </c>
      <c r="R159" s="236">
        <f>Q159*H159</f>
        <v>0</v>
      </c>
      <c r="S159" s="236">
        <v>0.20499999999999999</v>
      </c>
      <c r="T159" s="237">
        <f>S159*H159</f>
        <v>27.059999999999999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141</v>
      </c>
      <c r="AT159" s="238" t="s">
        <v>123</v>
      </c>
      <c r="AU159" s="238" t="s">
        <v>78</v>
      </c>
      <c r="AY159" s="18" t="s">
        <v>120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76</v>
      </c>
      <c r="BK159" s="239">
        <f>ROUND(I159*H159,2)</f>
        <v>0</v>
      </c>
      <c r="BL159" s="18" t="s">
        <v>141</v>
      </c>
      <c r="BM159" s="238" t="s">
        <v>346</v>
      </c>
    </row>
    <row r="160" s="2" customFormat="1">
      <c r="A160" s="39"/>
      <c r="B160" s="40"/>
      <c r="C160" s="41"/>
      <c r="D160" s="240" t="s">
        <v>130</v>
      </c>
      <c r="E160" s="41"/>
      <c r="F160" s="241" t="s">
        <v>347</v>
      </c>
      <c r="G160" s="41"/>
      <c r="H160" s="41"/>
      <c r="I160" s="147"/>
      <c r="J160" s="41"/>
      <c r="K160" s="41"/>
      <c r="L160" s="45"/>
      <c r="M160" s="242"/>
      <c r="N160" s="243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130</v>
      </c>
      <c r="AU160" s="18" t="s">
        <v>78</v>
      </c>
    </row>
    <row r="161" s="14" customFormat="1">
      <c r="A161" s="14"/>
      <c r="B161" s="254"/>
      <c r="C161" s="255"/>
      <c r="D161" s="240" t="s">
        <v>131</v>
      </c>
      <c r="E161" s="256" t="s">
        <v>19</v>
      </c>
      <c r="F161" s="257" t="s">
        <v>348</v>
      </c>
      <c r="G161" s="255"/>
      <c r="H161" s="258">
        <v>132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4" t="s">
        <v>131</v>
      </c>
      <c r="AU161" s="264" t="s">
        <v>78</v>
      </c>
      <c r="AV161" s="14" t="s">
        <v>78</v>
      </c>
      <c r="AW161" s="14" t="s">
        <v>31</v>
      </c>
      <c r="AX161" s="14" t="s">
        <v>76</v>
      </c>
      <c r="AY161" s="264" t="s">
        <v>120</v>
      </c>
    </row>
    <row r="162" s="2" customFormat="1" ht="16.5" customHeight="1">
      <c r="A162" s="39"/>
      <c r="B162" s="40"/>
      <c r="C162" s="227" t="s">
        <v>8</v>
      </c>
      <c r="D162" s="227" t="s">
        <v>123</v>
      </c>
      <c r="E162" s="228" t="s">
        <v>349</v>
      </c>
      <c r="F162" s="229" t="s">
        <v>350</v>
      </c>
      <c r="G162" s="230" t="s">
        <v>351</v>
      </c>
      <c r="H162" s="231">
        <v>120</v>
      </c>
      <c r="I162" s="232"/>
      <c r="J162" s="233">
        <f>ROUND(I162*H162,2)</f>
        <v>0</v>
      </c>
      <c r="K162" s="229" t="s">
        <v>127</v>
      </c>
      <c r="L162" s="45"/>
      <c r="M162" s="234" t="s">
        <v>19</v>
      </c>
      <c r="N162" s="235" t="s">
        <v>40</v>
      </c>
      <c r="O162" s="85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141</v>
      </c>
      <c r="AT162" s="238" t="s">
        <v>123</v>
      </c>
      <c r="AU162" s="238" t="s">
        <v>78</v>
      </c>
      <c r="AY162" s="18" t="s">
        <v>120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76</v>
      </c>
      <c r="BK162" s="239">
        <f>ROUND(I162*H162,2)</f>
        <v>0</v>
      </c>
      <c r="BL162" s="18" t="s">
        <v>141</v>
      </c>
      <c r="BM162" s="238" t="s">
        <v>352</v>
      </c>
    </row>
    <row r="163" s="2" customFormat="1">
      <c r="A163" s="39"/>
      <c r="B163" s="40"/>
      <c r="C163" s="41"/>
      <c r="D163" s="240" t="s">
        <v>130</v>
      </c>
      <c r="E163" s="41"/>
      <c r="F163" s="241" t="s">
        <v>353</v>
      </c>
      <c r="G163" s="41"/>
      <c r="H163" s="41"/>
      <c r="I163" s="147"/>
      <c r="J163" s="41"/>
      <c r="K163" s="41"/>
      <c r="L163" s="45"/>
      <c r="M163" s="242"/>
      <c r="N163" s="243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130</v>
      </c>
      <c r="AU163" s="18" t="s">
        <v>78</v>
      </c>
    </row>
    <row r="164" s="14" customFormat="1">
      <c r="A164" s="14"/>
      <c r="B164" s="254"/>
      <c r="C164" s="255"/>
      <c r="D164" s="240" t="s">
        <v>131</v>
      </c>
      <c r="E164" s="256" t="s">
        <v>19</v>
      </c>
      <c r="F164" s="257" t="s">
        <v>354</v>
      </c>
      <c r="G164" s="255"/>
      <c r="H164" s="258">
        <v>120</v>
      </c>
      <c r="I164" s="259"/>
      <c r="J164" s="255"/>
      <c r="K164" s="255"/>
      <c r="L164" s="260"/>
      <c r="M164" s="261"/>
      <c r="N164" s="262"/>
      <c r="O164" s="262"/>
      <c r="P164" s="262"/>
      <c r="Q164" s="262"/>
      <c r="R164" s="262"/>
      <c r="S164" s="262"/>
      <c r="T164" s="26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4" t="s">
        <v>131</v>
      </c>
      <c r="AU164" s="264" t="s">
        <v>78</v>
      </c>
      <c r="AV164" s="14" t="s">
        <v>78</v>
      </c>
      <c r="AW164" s="14" t="s">
        <v>31</v>
      </c>
      <c r="AX164" s="14" t="s">
        <v>76</v>
      </c>
      <c r="AY164" s="264" t="s">
        <v>120</v>
      </c>
    </row>
    <row r="165" s="2" customFormat="1" ht="16.5" customHeight="1">
      <c r="A165" s="39"/>
      <c r="B165" s="40"/>
      <c r="C165" s="227" t="s">
        <v>216</v>
      </c>
      <c r="D165" s="227" t="s">
        <v>123</v>
      </c>
      <c r="E165" s="228" t="s">
        <v>355</v>
      </c>
      <c r="F165" s="229" t="s">
        <v>356</v>
      </c>
      <c r="G165" s="230" t="s">
        <v>357</v>
      </c>
      <c r="H165" s="231">
        <v>15</v>
      </c>
      <c r="I165" s="232"/>
      <c r="J165" s="233">
        <f>ROUND(I165*H165,2)</f>
        <v>0</v>
      </c>
      <c r="K165" s="229" t="s">
        <v>127</v>
      </c>
      <c r="L165" s="45"/>
      <c r="M165" s="234" t="s">
        <v>19</v>
      </c>
      <c r="N165" s="235" t="s">
        <v>40</v>
      </c>
      <c r="O165" s="85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141</v>
      </c>
      <c r="AT165" s="238" t="s">
        <v>123</v>
      </c>
      <c r="AU165" s="238" t="s">
        <v>78</v>
      </c>
      <c r="AY165" s="18" t="s">
        <v>120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76</v>
      </c>
      <c r="BK165" s="239">
        <f>ROUND(I165*H165,2)</f>
        <v>0</v>
      </c>
      <c r="BL165" s="18" t="s">
        <v>141</v>
      </c>
      <c r="BM165" s="238" t="s">
        <v>358</v>
      </c>
    </row>
    <row r="166" s="2" customFormat="1">
      <c r="A166" s="39"/>
      <c r="B166" s="40"/>
      <c r="C166" s="41"/>
      <c r="D166" s="240" t="s">
        <v>130</v>
      </c>
      <c r="E166" s="41"/>
      <c r="F166" s="241" t="s">
        <v>359</v>
      </c>
      <c r="G166" s="41"/>
      <c r="H166" s="41"/>
      <c r="I166" s="147"/>
      <c r="J166" s="41"/>
      <c r="K166" s="41"/>
      <c r="L166" s="45"/>
      <c r="M166" s="242"/>
      <c r="N166" s="243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130</v>
      </c>
      <c r="AU166" s="18" t="s">
        <v>78</v>
      </c>
    </row>
    <row r="167" s="14" customFormat="1">
      <c r="A167" s="14"/>
      <c r="B167" s="254"/>
      <c r="C167" s="255"/>
      <c r="D167" s="240" t="s">
        <v>131</v>
      </c>
      <c r="E167" s="256" t="s">
        <v>19</v>
      </c>
      <c r="F167" s="257" t="s">
        <v>360</v>
      </c>
      <c r="G167" s="255"/>
      <c r="H167" s="258">
        <v>15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4" t="s">
        <v>131</v>
      </c>
      <c r="AU167" s="264" t="s">
        <v>78</v>
      </c>
      <c r="AV167" s="14" t="s">
        <v>78</v>
      </c>
      <c r="AW167" s="14" t="s">
        <v>31</v>
      </c>
      <c r="AX167" s="14" t="s">
        <v>76</v>
      </c>
      <c r="AY167" s="264" t="s">
        <v>120</v>
      </c>
    </row>
    <row r="168" s="2" customFormat="1" ht="16.5" customHeight="1">
      <c r="A168" s="39"/>
      <c r="B168" s="40"/>
      <c r="C168" s="227" t="s">
        <v>224</v>
      </c>
      <c r="D168" s="227" t="s">
        <v>123</v>
      </c>
      <c r="E168" s="228" t="s">
        <v>361</v>
      </c>
      <c r="F168" s="229" t="s">
        <v>362</v>
      </c>
      <c r="G168" s="230" t="s">
        <v>363</v>
      </c>
      <c r="H168" s="231">
        <v>43.5</v>
      </c>
      <c r="I168" s="232"/>
      <c r="J168" s="233">
        <f>ROUND(I168*H168,2)</f>
        <v>0</v>
      </c>
      <c r="K168" s="229" t="s">
        <v>127</v>
      </c>
      <c r="L168" s="45"/>
      <c r="M168" s="234" t="s">
        <v>19</v>
      </c>
      <c r="N168" s="235" t="s">
        <v>40</v>
      </c>
      <c r="O168" s="85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141</v>
      </c>
      <c r="AT168" s="238" t="s">
        <v>123</v>
      </c>
      <c r="AU168" s="238" t="s">
        <v>78</v>
      </c>
      <c r="AY168" s="18" t="s">
        <v>120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76</v>
      </c>
      <c r="BK168" s="239">
        <f>ROUND(I168*H168,2)</f>
        <v>0</v>
      </c>
      <c r="BL168" s="18" t="s">
        <v>141</v>
      </c>
      <c r="BM168" s="238" t="s">
        <v>364</v>
      </c>
    </row>
    <row r="169" s="2" customFormat="1">
      <c r="A169" s="39"/>
      <c r="B169" s="40"/>
      <c r="C169" s="41"/>
      <c r="D169" s="240" t="s">
        <v>130</v>
      </c>
      <c r="E169" s="41"/>
      <c r="F169" s="241" t="s">
        <v>365</v>
      </c>
      <c r="G169" s="41"/>
      <c r="H169" s="41"/>
      <c r="I169" s="147"/>
      <c r="J169" s="41"/>
      <c r="K169" s="41"/>
      <c r="L169" s="45"/>
      <c r="M169" s="242"/>
      <c r="N169" s="243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130</v>
      </c>
      <c r="AU169" s="18" t="s">
        <v>78</v>
      </c>
    </row>
    <row r="170" s="14" customFormat="1">
      <c r="A170" s="14"/>
      <c r="B170" s="254"/>
      <c r="C170" s="255"/>
      <c r="D170" s="240" t="s">
        <v>131</v>
      </c>
      <c r="E170" s="256" t="s">
        <v>19</v>
      </c>
      <c r="F170" s="257" t="s">
        <v>366</v>
      </c>
      <c r="G170" s="255"/>
      <c r="H170" s="258">
        <v>43.5</v>
      </c>
      <c r="I170" s="259"/>
      <c r="J170" s="255"/>
      <c r="K170" s="255"/>
      <c r="L170" s="260"/>
      <c r="M170" s="261"/>
      <c r="N170" s="262"/>
      <c r="O170" s="262"/>
      <c r="P170" s="262"/>
      <c r="Q170" s="262"/>
      <c r="R170" s="262"/>
      <c r="S170" s="262"/>
      <c r="T170" s="26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4" t="s">
        <v>131</v>
      </c>
      <c r="AU170" s="264" t="s">
        <v>78</v>
      </c>
      <c r="AV170" s="14" t="s">
        <v>78</v>
      </c>
      <c r="AW170" s="14" t="s">
        <v>31</v>
      </c>
      <c r="AX170" s="14" t="s">
        <v>76</v>
      </c>
      <c r="AY170" s="264" t="s">
        <v>120</v>
      </c>
    </row>
    <row r="171" s="2" customFormat="1" ht="16.5" customHeight="1">
      <c r="A171" s="39"/>
      <c r="B171" s="40"/>
      <c r="C171" s="227" t="s">
        <v>367</v>
      </c>
      <c r="D171" s="227" t="s">
        <v>123</v>
      </c>
      <c r="E171" s="228" t="s">
        <v>368</v>
      </c>
      <c r="F171" s="229" t="s">
        <v>369</v>
      </c>
      <c r="G171" s="230" t="s">
        <v>363</v>
      </c>
      <c r="H171" s="231">
        <v>43.5</v>
      </c>
      <c r="I171" s="232"/>
      <c r="J171" s="233">
        <f>ROUND(I171*H171,2)</f>
        <v>0</v>
      </c>
      <c r="K171" s="229" t="s">
        <v>127</v>
      </c>
      <c r="L171" s="45"/>
      <c r="M171" s="234" t="s">
        <v>19</v>
      </c>
      <c r="N171" s="235" t="s">
        <v>40</v>
      </c>
      <c r="O171" s="85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141</v>
      </c>
      <c r="AT171" s="238" t="s">
        <v>123</v>
      </c>
      <c r="AU171" s="238" t="s">
        <v>78</v>
      </c>
      <c r="AY171" s="18" t="s">
        <v>120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76</v>
      </c>
      <c r="BK171" s="239">
        <f>ROUND(I171*H171,2)</f>
        <v>0</v>
      </c>
      <c r="BL171" s="18" t="s">
        <v>141</v>
      </c>
      <c r="BM171" s="238" t="s">
        <v>370</v>
      </c>
    </row>
    <row r="172" s="2" customFormat="1">
      <c r="A172" s="39"/>
      <c r="B172" s="40"/>
      <c r="C172" s="41"/>
      <c r="D172" s="240" t="s">
        <v>130</v>
      </c>
      <c r="E172" s="41"/>
      <c r="F172" s="241" t="s">
        <v>371</v>
      </c>
      <c r="G172" s="41"/>
      <c r="H172" s="41"/>
      <c r="I172" s="147"/>
      <c r="J172" s="41"/>
      <c r="K172" s="41"/>
      <c r="L172" s="45"/>
      <c r="M172" s="242"/>
      <c r="N172" s="243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130</v>
      </c>
      <c r="AU172" s="18" t="s">
        <v>78</v>
      </c>
    </row>
    <row r="173" s="14" customFormat="1">
      <c r="A173" s="14"/>
      <c r="B173" s="254"/>
      <c r="C173" s="255"/>
      <c r="D173" s="240" t="s">
        <v>131</v>
      </c>
      <c r="E173" s="256" t="s">
        <v>19</v>
      </c>
      <c r="F173" s="257" t="s">
        <v>372</v>
      </c>
      <c r="G173" s="255"/>
      <c r="H173" s="258">
        <v>43.5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4" t="s">
        <v>131</v>
      </c>
      <c r="AU173" s="264" t="s">
        <v>78</v>
      </c>
      <c r="AV173" s="14" t="s">
        <v>78</v>
      </c>
      <c r="AW173" s="14" t="s">
        <v>31</v>
      </c>
      <c r="AX173" s="14" t="s">
        <v>76</v>
      </c>
      <c r="AY173" s="264" t="s">
        <v>120</v>
      </c>
    </row>
    <row r="174" s="2" customFormat="1" ht="16.5" customHeight="1">
      <c r="A174" s="39"/>
      <c r="B174" s="40"/>
      <c r="C174" s="227" t="s">
        <v>373</v>
      </c>
      <c r="D174" s="227" t="s">
        <v>123</v>
      </c>
      <c r="E174" s="228" t="s">
        <v>374</v>
      </c>
      <c r="F174" s="229" t="s">
        <v>375</v>
      </c>
      <c r="G174" s="230" t="s">
        <v>363</v>
      </c>
      <c r="H174" s="231">
        <v>144.88</v>
      </c>
      <c r="I174" s="232"/>
      <c r="J174" s="233">
        <f>ROUND(I174*H174,2)</f>
        <v>0</v>
      </c>
      <c r="K174" s="229" t="s">
        <v>127</v>
      </c>
      <c r="L174" s="45"/>
      <c r="M174" s="234" t="s">
        <v>19</v>
      </c>
      <c r="N174" s="235" t="s">
        <v>40</v>
      </c>
      <c r="O174" s="85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141</v>
      </c>
      <c r="AT174" s="238" t="s">
        <v>123</v>
      </c>
      <c r="AU174" s="238" t="s">
        <v>78</v>
      </c>
      <c r="AY174" s="18" t="s">
        <v>120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76</v>
      </c>
      <c r="BK174" s="239">
        <f>ROUND(I174*H174,2)</f>
        <v>0</v>
      </c>
      <c r="BL174" s="18" t="s">
        <v>141</v>
      </c>
      <c r="BM174" s="238" t="s">
        <v>376</v>
      </c>
    </row>
    <row r="175" s="2" customFormat="1">
      <c r="A175" s="39"/>
      <c r="B175" s="40"/>
      <c r="C175" s="41"/>
      <c r="D175" s="240" t="s">
        <v>130</v>
      </c>
      <c r="E175" s="41"/>
      <c r="F175" s="241" t="s">
        <v>377</v>
      </c>
      <c r="G175" s="41"/>
      <c r="H175" s="41"/>
      <c r="I175" s="147"/>
      <c r="J175" s="41"/>
      <c r="K175" s="41"/>
      <c r="L175" s="45"/>
      <c r="M175" s="242"/>
      <c r="N175" s="243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130</v>
      </c>
      <c r="AU175" s="18" t="s">
        <v>78</v>
      </c>
    </row>
    <row r="176" s="14" customFormat="1">
      <c r="A176" s="14"/>
      <c r="B176" s="254"/>
      <c r="C176" s="255"/>
      <c r="D176" s="240" t="s">
        <v>131</v>
      </c>
      <c r="E176" s="256" t="s">
        <v>19</v>
      </c>
      <c r="F176" s="257" t="s">
        <v>378</v>
      </c>
      <c r="G176" s="255"/>
      <c r="H176" s="258">
        <v>144.88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4" t="s">
        <v>131</v>
      </c>
      <c r="AU176" s="264" t="s">
        <v>78</v>
      </c>
      <c r="AV176" s="14" t="s">
        <v>78</v>
      </c>
      <c r="AW176" s="14" t="s">
        <v>31</v>
      </c>
      <c r="AX176" s="14" t="s">
        <v>76</v>
      </c>
      <c r="AY176" s="264" t="s">
        <v>120</v>
      </c>
    </row>
    <row r="177" s="2" customFormat="1" ht="16.5" customHeight="1">
      <c r="A177" s="39"/>
      <c r="B177" s="40"/>
      <c r="C177" s="227" t="s">
        <v>379</v>
      </c>
      <c r="D177" s="227" t="s">
        <v>123</v>
      </c>
      <c r="E177" s="228" t="s">
        <v>380</v>
      </c>
      <c r="F177" s="229" t="s">
        <v>381</v>
      </c>
      <c r="G177" s="230" t="s">
        <v>363</v>
      </c>
      <c r="H177" s="231">
        <v>289.51999999999998</v>
      </c>
      <c r="I177" s="232"/>
      <c r="J177" s="233">
        <f>ROUND(I177*H177,2)</f>
        <v>0</v>
      </c>
      <c r="K177" s="229" t="s">
        <v>127</v>
      </c>
      <c r="L177" s="45"/>
      <c r="M177" s="234" t="s">
        <v>19</v>
      </c>
      <c r="N177" s="235" t="s">
        <v>40</v>
      </c>
      <c r="O177" s="85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141</v>
      </c>
      <c r="AT177" s="238" t="s">
        <v>123</v>
      </c>
      <c r="AU177" s="238" t="s">
        <v>78</v>
      </c>
      <c r="AY177" s="18" t="s">
        <v>120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76</v>
      </c>
      <c r="BK177" s="239">
        <f>ROUND(I177*H177,2)</f>
        <v>0</v>
      </c>
      <c r="BL177" s="18" t="s">
        <v>141</v>
      </c>
      <c r="BM177" s="238" t="s">
        <v>382</v>
      </c>
    </row>
    <row r="178" s="2" customFormat="1">
      <c r="A178" s="39"/>
      <c r="B178" s="40"/>
      <c r="C178" s="41"/>
      <c r="D178" s="240" t="s">
        <v>130</v>
      </c>
      <c r="E178" s="41"/>
      <c r="F178" s="241" t="s">
        <v>383</v>
      </c>
      <c r="G178" s="41"/>
      <c r="H178" s="41"/>
      <c r="I178" s="147"/>
      <c r="J178" s="41"/>
      <c r="K178" s="41"/>
      <c r="L178" s="45"/>
      <c r="M178" s="242"/>
      <c r="N178" s="243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130</v>
      </c>
      <c r="AU178" s="18" t="s">
        <v>78</v>
      </c>
    </row>
    <row r="179" s="13" customFormat="1">
      <c r="A179" s="13"/>
      <c r="B179" s="244"/>
      <c r="C179" s="245"/>
      <c r="D179" s="240" t="s">
        <v>131</v>
      </c>
      <c r="E179" s="246" t="s">
        <v>19</v>
      </c>
      <c r="F179" s="247" t="s">
        <v>384</v>
      </c>
      <c r="G179" s="245"/>
      <c r="H179" s="246" t="s">
        <v>19</v>
      </c>
      <c r="I179" s="248"/>
      <c r="J179" s="245"/>
      <c r="K179" s="245"/>
      <c r="L179" s="249"/>
      <c r="M179" s="250"/>
      <c r="N179" s="251"/>
      <c r="O179" s="251"/>
      <c r="P179" s="251"/>
      <c r="Q179" s="251"/>
      <c r="R179" s="251"/>
      <c r="S179" s="251"/>
      <c r="T179" s="25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3" t="s">
        <v>131</v>
      </c>
      <c r="AU179" s="253" t="s">
        <v>78</v>
      </c>
      <c r="AV179" s="13" t="s">
        <v>76</v>
      </c>
      <c r="AW179" s="13" t="s">
        <v>31</v>
      </c>
      <c r="AX179" s="13" t="s">
        <v>69</v>
      </c>
      <c r="AY179" s="253" t="s">
        <v>120</v>
      </c>
    </row>
    <row r="180" s="14" customFormat="1">
      <c r="A180" s="14"/>
      <c r="B180" s="254"/>
      <c r="C180" s="255"/>
      <c r="D180" s="240" t="s">
        <v>131</v>
      </c>
      <c r="E180" s="256" t="s">
        <v>19</v>
      </c>
      <c r="F180" s="257" t="s">
        <v>385</v>
      </c>
      <c r="G180" s="255"/>
      <c r="H180" s="258">
        <v>289.51999999999998</v>
      </c>
      <c r="I180" s="259"/>
      <c r="J180" s="255"/>
      <c r="K180" s="255"/>
      <c r="L180" s="260"/>
      <c r="M180" s="261"/>
      <c r="N180" s="262"/>
      <c r="O180" s="262"/>
      <c r="P180" s="262"/>
      <c r="Q180" s="262"/>
      <c r="R180" s="262"/>
      <c r="S180" s="262"/>
      <c r="T180" s="26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4" t="s">
        <v>131</v>
      </c>
      <c r="AU180" s="264" t="s">
        <v>78</v>
      </c>
      <c r="AV180" s="14" t="s">
        <v>78</v>
      </c>
      <c r="AW180" s="14" t="s">
        <v>31</v>
      </c>
      <c r="AX180" s="14" t="s">
        <v>76</v>
      </c>
      <c r="AY180" s="264" t="s">
        <v>120</v>
      </c>
    </row>
    <row r="181" s="2" customFormat="1" ht="16.5" customHeight="1">
      <c r="A181" s="39"/>
      <c r="B181" s="40"/>
      <c r="C181" s="227" t="s">
        <v>7</v>
      </c>
      <c r="D181" s="227" t="s">
        <v>123</v>
      </c>
      <c r="E181" s="228" t="s">
        <v>386</v>
      </c>
      <c r="F181" s="229" t="s">
        <v>387</v>
      </c>
      <c r="G181" s="230" t="s">
        <v>363</v>
      </c>
      <c r="H181" s="231">
        <v>86.855999999999995</v>
      </c>
      <c r="I181" s="232"/>
      <c r="J181" s="233">
        <f>ROUND(I181*H181,2)</f>
        <v>0</v>
      </c>
      <c r="K181" s="229" t="s">
        <v>127</v>
      </c>
      <c r="L181" s="45"/>
      <c r="M181" s="234" t="s">
        <v>19</v>
      </c>
      <c r="N181" s="235" t="s">
        <v>40</v>
      </c>
      <c r="O181" s="85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141</v>
      </c>
      <c r="AT181" s="238" t="s">
        <v>123</v>
      </c>
      <c r="AU181" s="238" t="s">
        <v>78</v>
      </c>
      <c r="AY181" s="18" t="s">
        <v>120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76</v>
      </c>
      <c r="BK181" s="239">
        <f>ROUND(I181*H181,2)</f>
        <v>0</v>
      </c>
      <c r="BL181" s="18" t="s">
        <v>141</v>
      </c>
      <c r="BM181" s="238" t="s">
        <v>388</v>
      </c>
    </row>
    <row r="182" s="2" customFormat="1">
      <c r="A182" s="39"/>
      <c r="B182" s="40"/>
      <c r="C182" s="41"/>
      <c r="D182" s="240" t="s">
        <v>130</v>
      </c>
      <c r="E182" s="41"/>
      <c r="F182" s="241" t="s">
        <v>389</v>
      </c>
      <c r="G182" s="41"/>
      <c r="H182" s="41"/>
      <c r="I182" s="147"/>
      <c r="J182" s="41"/>
      <c r="K182" s="41"/>
      <c r="L182" s="45"/>
      <c r="M182" s="242"/>
      <c r="N182" s="243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130</v>
      </c>
      <c r="AU182" s="18" t="s">
        <v>78</v>
      </c>
    </row>
    <row r="183" s="14" customFormat="1">
      <c r="A183" s="14"/>
      <c r="B183" s="254"/>
      <c r="C183" s="255"/>
      <c r="D183" s="240" t="s">
        <v>131</v>
      </c>
      <c r="E183" s="256" t="s">
        <v>19</v>
      </c>
      <c r="F183" s="257" t="s">
        <v>390</v>
      </c>
      <c r="G183" s="255"/>
      <c r="H183" s="258">
        <v>86.855999999999995</v>
      </c>
      <c r="I183" s="259"/>
      <c r="J183" s="255"/>
      <c r="K183" s="255"/>
      <c r="L183" s="260"/>
      <c r="M183" s="261"/>
      <c r="N183" s="262"/>
      <c r="O183" s="262"/>
      <c r="P183" s="262"/>
      <c r="Q183" s="262"/>
      <c r="R183" s="262"/>
      <c r="S183" s="262"/>
      <c r="T183" s="26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4" t="s">
        <v>131</v>
      </c>
      <c r="AU183" s="264" t="s">
        <v>78</v>
      </c>
      <c r="AV183" s="14" t="s">
        <v>78</v>
      </c>
      <c r="AW183" s="14" t="s">
        <v>31</v>
      </c>
      <c r="AX183" s="14" t="s">
        <v>76</v>
      </c>
      <c r="AY183" s="264" t="s">
        <v>120</v>
      </c>
    </row>
    <row r="184" s="2" customFormat="1" ht="16.5" customHeight="1">
      <c r="A184" s="39"/>
      <c r="B184" s="40"/>
      <c r="C184" s="227" t="s">
        <v>391</v>
      </c>
      <c r="D184" s="227" t="s">
        <v>123</v>
      </c>
      <c r="E184" s="228" t="s">
        <v>392</v>
      </c>
      <c r="F184" s="229" t="s">
        <v>393</v>
      </c>
      <c r="G184" s="230" t="s">
        <v>363</v>
      </c>
      <c r="H184" s="231">
        <v>29.5</v>
      </c>
      <c r="I184" s="232"/>
      <c r="J184" s="233">
        <f>ROUND(I184*H184,2)</f>
        <v>0</v>
      </c>
      <c r="K184" s="229" t="s">
        <v>127</v>
      </c>
      <c r="L184" s="45"/>
      <c r="M184" s="234" t="s">
        <v>19</v>
      </c>
      <c r="N184" s="235" t="s">
        <v>40</v>
      </c>
      <c r="O184" s="85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141</v>
      </c>
      <c r="AT184" s="238" t="s">
        <v>123</v>
      </c>
      <c r="AU184" s="238" t="s">
        <v>78</v>
      </c>
      <c r="AY184" s="18" t="s">
        <v>120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76</v>
      </c>
      <c r="BK184" s="239">
        <f>ROUND(I184*H184,2)</f>
        <v>0</v>
      </c>
      <c r="BL184" s="18" t="s">
        <v>141</v>
      </c>
      <c r="BM184" s="238" t="s">
        <v>394</v>
      </c>
    </row>
    <row r="185" s="2" customFormat="1">
      <c r="A185" s="39"/>
      <c r="B185" s="40"/>
      <c r="C185" s="41"/>
      <c r="D185" s="240" t="s">
        <v>130</v>
      </c>
      <c r="E185" s="41"/>
      <c r="F185" s="241" t="s">
        <v>395</v>
      </c>
      <c r="G185" s="41"/>
      <c r="H185" s="41"/>
      <c r="I185" s="147"/>
      <c r="J185" s="41"/>
      <c r="K185" s="41"/>
      <c r="L185" s="45"/>
      <c r="M185" s="242"/>
      <c r="N185" s="243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130</v>
      </c>
      <c r="AU185" s="18" t="s">
        <v>78</v>
      </c>
    </row>
    <row r="186" s="14" customFormat="1">
      <c r="A186" s="14"/>
      <c r="B186" s="254"/>
      <c r="C186" s="255"/>
      <c r="D186" s="240" t="s">
        <v>131</v>
      </c>
      <c r="E186" s="256" t="s">
        <v>19</v>
      </c>
      <c r="F186" s="257" t="s">
        <v>396</v>
      </c>
      <c r="G186" s="255"/>
      <c r="H186" s="258">
        <v>18.100000000000001</v>
      </c>
      <c r="I186" s="259"/>
      <c r="J186" s="255"/>
      <c r="K186" s="255"/>
      <c r="L186" s="260"/>
      <c r="M186" s="261"/>
      <c r="N186" s="262"/>
      <c r="O186" s="262"/>
      <c r="P186" s="262"/>
      <c r="Q186" s="262"/>
      <c r="R186" s="262"/>
      <c r="S186" s="262"/>
      <c r="T186" s="26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4" t="s">
        <v>131</v>
      </c>
      <c r="AU186" s="264" t="s">
        <v>78</v>
      </c>
      <c r="AV186" s="14" t="s">
        <v>78</v>
      </c>
      <c r="AW186" s="14" t="s">
        <v>31</v>
      </c>
      <c r="AX186" s="14" t="s">
        <v>69</v>
      </c>
      <c r="AY186" s="264" t="s">
        <v>120</v>
      </c>
    </row>
    <row r="187" s="14" customFormat="1">
      <c r="A187" s="14"/>
      <c r="B187" s="254"/>
      <c r="C187" s="255"/>
      <c r="D187" s="240" t="s">
        <v>131</v>
      </c>
      <c r="E187" s="256" t="s">
        <v>19</v>
      </c>
      <c r="F187" s="257" t="s">
        <v>397</v>
      </c>
      <c r="G187" s="255"/>
      <c r="H187" s="258">
        <v>11.4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4" t="s">
        <v>131</v>
      </c>
      <c r="AU187" s="264" t="s">
        <v>78</v>
      </c>
      <c r="AV187" s="14" t="s">
        <v>78</v>
      </c>
      <c r="AW187" s="14" t="s">
        <v>31</v>
      </c>
      <c r="AX187" s="14" t="s">
        <v>69</v>
      </c>
      <c r="AY187" s="264" t="s">
        <v>120</v>
      </c>
    </row>
    <row r="188" s="15" customFormat="1">
      <c r="A188" s="15"/>
      <c r="B188" s="269"/>
      <c r="C188" s="270"/>
      <c r="D188" s="240" t="s">
        <v>131</v>
      </c>
      <c r="E188" s="271" t="s">
        <v>19</v>
      </c>
      <c r="F188" s="272" t="s">
        <v>274</v>
      </c>
      <c r="G188" s="270"/>
      <c r="H188" s="273">
        <v>29.5</v>
      </c>
      <c r="I188" s="274"/>
      <c r="J188" s="270"/>
      <c r="K188" s="270"/>
      <c r="L188" s="275"/>
      <c r="M188" s="276"/>
      <c r="N188" s="277"/>
      <c r="O188" s="277"/>
      <c r="P188" s="277"/>
      <c r="Q188" s="277"/>
      <c r="R188" s="277"/>
      <c r="S188" s="277"/>
      <c r="T188" s="27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9" t="s">
        <v>131</v>
      </c>
      <c r="AU188" s="279" t="s">
        <v>78</v>
      </c>
      <c r="AV188" s="15" t="s">
        <v>141</v>
      </c>
      <c r="AW188" s="15" t="s">
        <v>31</v>
      </c>
      <c r="AX188" s="15" t="s">
        <v>76</v>
      </c>
      <c r="AY188" s="279" t="s">
        <v>120</v>
      </c>
    </row>
    <row r="189" s="2" customFormat="1" ht="16.5" customHeight="1">
      <c r="A189" s="39"/>
      <c r="B189" s="40"/>
      <c r="C189" s="227" t="s">
        <v>398</v>
      </c>
      <c r="D189" s="227" t="s">
        <v>123</v>
      </c>
      <c r="E189" s="228" t="s">
        <v>399</v>
      </c>
      <c r="F189" s="229" t="s">
        <v>400</v>
      </c>
      <c r="G189" s="230" t="s">
        <v>363</v>
      </c>
      <c r="H189" s="231">
        <v>5.4299999999999997</v>
      </c>
      <c r="I189" s="232"/>
      <c r="J189" s="233">
        <f>ROUND(I189*H189,2)</f>
        <v>0</v>
      </c>
      <c r="K189" s="229" t="s">
        <v>127</v>
      </c>
      <c r="L189" s="45"/>
      <c r="M189" s="234" t="s">
        <v>19</v>
      </c>
      <c r="N189" s="235" t="s">
        <v>40</v>
      </c>
      <c r="O189" s="85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141</v>
      </c>
      <c r="AT189" s="238" t="s">
        <v>123</v>
      </c>
      <c r="AU189" s="238" t="s">
        <v>78</v>
      </c>
      <c r="AY189" s="18" t="s">
        <v>120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76</v>
      </c>
      <c r="BK189" s="239">
        <f>ROUND(I189*H189,2)</f>
        <v>0</v>
      </c>
      <c r="BL189" s="18" t="s">
        <v>141</v>
      </c>
      <c r="BM189" s="238" t="s">
        <v>401</v>
      </c>
    </row>
    <row r="190" s="2" customFormat="1">
      <c r="A190" s="39"/>
      <c r="B190" s="40"/>
      <c r="C190" s="41"/>
      <c r="D190" s="240" t="s">
        <v>130</v>
      </c>
      <c r="E190" s="41"/>
      <c r="F190" s="241" t="s">
        <v>402</v>
      </c>
      <c r="G190" s="41"/>
      <c r="H190" s="41"/>
      <c r="I190" s="147"/>
      <c r="J190" s="41"/>
      <c r="K190" s="41"/>
      <c r="L190" s="45"/>
      <c r="M190" s="242"/>
      <c r="N190" s="243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130</v>
      </c>
      <c r="AU190" s="18" t="s">
        <v>78</v>
      </c>
    </row>
    <row r="191" s="14" customFormat="1">
      <c r="A191" s="14"/>
      <c r="B191" s="254"/>
      <c r="C191" s="255"/>
      <c r="D191" s="240" t="s">
        <v>131</v>
      </c>
      <c r="E191" s="256" t="s">
        <v>19</v>
      </c>
      <c r="F191" s="257" t="s">
        <v>403</v>
      </c>
      <c r="G191" s="255"/>
      <c r="H191" s="258">
        <v>5.4299999999999997</v>
      </c>
      <c r="I191" s="259"/>
      <c r="J191" s="255"/>
      <c r="K191" s="255"/>
      <c r="L191" s="260"/>
      <c r="M191" s="261"/>
      <c r="N191" s="262"/>
      <c r="O191" s="262"/>
      <c r="P191" s="262"/>
      <c r="Q191" s="262"/>
      <c r="R191" s="262"/>
      <c r="S191" s="262"/>
      <c r="T191" s="26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4" t="s">
        <v>131</v>
      </c>
      <c r="AU191" s="264" t="s">
        <v>78</v>
      </c>
      <c r="AV191" s="14" t="s">
        <v>78</v>
      </c>
      <c r="AW191" s="14" t="s">
        <v>31</v>
      </c>
      <c r="AX191" s="14" t="s">
        <v>76</v>
      </c>
      <c r="AY191" s="264" t="s">
        <v>120</v>
      </c>
    </row>
    <row r="192" s="2" customFormat="1" ht="16.5" customHeight="1">
      <c r="A192" s="39"/>
      <c r="B192" s="40"/>
      <c r="C192" s="227" t="s">
        <v>404</v>
      </c>
      <c r="D192" s="227" t="s">
        <v>123</v>
      </c>
      <c r="E192" s="228" t="s">
        <v>405</v>
      </c>
      <c r="F192" s="229" t="s">
        <v>406</v>
      </c>
      <c r="G192" s="230" t="s">
        <v>363</v>
      </c>
      <c r="H192" s="231">
        <v>46.323</v>
      </c>
      <c r="I192" s="232"/>
      <c r="J192" s="233">
        <f>ROUND(I192*H192,2)</f>
        <v>0</v>
      </c>
      <c r="K192" s="229" t="s">
        <v>127</v>
      </c>
      <c r="L192" s="45"/>
      <c r="M192" s="234" t="s">
        <v>19</v>
      </c>
      <c r="N192" s="235" t="s">
        <v>40</v>
      </c>
      <c r="O192" s="85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141</v>
      </c>
      <c r="AT192" s="238" t="s">
        <v>123</v>
      </c>
      <c r="AU192" s="238" t="s">
        <v>78</v>
      </c>
      <c r="AY192" s="18" t="s">
        <v>120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76</v>
      </c>
      <c r="BK192" s="239">
        <f>ROUND(I192*H192,2)</f>
        <v>0</v>
      </c>
      <c r="BL192" s="18" t="s">
        <v>141</v>
      </c>
      <c r="BM192" s="238" t="s">
        <v>407</v>
      </c>
    </row>
    <row r="193" s="2" customFormat="1">
      <c r="A193" s="39"/>
      <c r="B193" s="40"/>
      <c r="C193" s="41"/>
      <c r="D193" s="240" t="s">
        <v>130</v>
      </c>
      <c r="E193" s="41"/>
      <c r="F193" s="241" t="s">
        <v>408</v>
      </c>
      <c r="G193" s="41"/>
      <c r="H193" s="41"/>
      <c r="I193" s="147"/>
      <c r="J193" s="41"/>
      <c r="K193" s="41"/>
      <c r="L193" s="45"/>
      <c r="M193" s="242"/>
      <c r="N193" s="243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130</v>
      </c>
      <c r="AU193" s="18" t="s">
        <v>78</v>
      </c>
    </row>
    <row r="194" s="14" customFormat="1">
      <c r="A194" s="14"/>
      <c r="B194" s="254"/>
      <c r="C194" s="255"/>
      <c r="D194" s="240" t="s">
        <v>131</v>
      </c>
      <c r="E194" s="256" t="s">
        <v>19</v>
      </c>
      <c r="F194" s="257" t="s">
        <v>409</v>
      </c>
      <c r="G194" s="255"/>
      <c r="H194" s="258">
        <v>46.323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4" t="s">
        <v>131</v>
      </c>
      <c r="AU194" s="264" t="s">
        <v>78</v>
      </c>
      <c r="AV194" s="14" t="s">
        <v>78</v>
      </c>
      <c r="AW194" s="14" t="s">
        <v>31</v>
      </c>
      <c r="AX194" s="14" t="s">
        <v>76</v>
      </c>
      <c r="AY194" s="264" t="s">
        <v>120</v>
      </c>
    </row>
    <row r="195" s="2" customFormat="1" ht="16.5" customHeight="1">
      <c r="A195" s="39"/>
      <c r="B195" s="40"/>
      <c r="C195" s="227" t="s">
        <v>410</v>
      </c>
      <c r="D195" s="227" t="s">
        <v>123</v>
      </c>
      <c r="E195" s="228" t="s">
        <v>411</v>
      </c>
      <c r="F195" s="229" t="s">
        <v>412</v>
      </c>
      <c r="G195" s="230" t="s">
        <v>363</v>
      </c>
      <c r="H195" s="231">
        <v>376.75999999999999</v>
      </c>
      <c r="I195" s="232"/>
      <c r="J195" s="233">
        <f>ROUND(I195*H195,2)</f>
        <v>0</v>
      </c>
      <c r="K195" s="229" t="s">
        <v>127</v>
      </c>
      <c r="L195" s="45"/>
      <c r="M195" s="234" t="s">
        <v>19</v>
      </c>
      <c r="N195" s="235" t="s">
        <v>40</v>
      </c>
      <c r="O195" s="85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141</v>
      </c>
      <c r="AT195" s="238" t="s">
        <v>123</v>
      </c>
      <c r="AU195" s="238" t="s">
        <v>78</v>
      </c>
      <c r="AY195" s="18" t="s">
        <v>120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76</v>
      </c>
      <c r="BK195" s="239">
        <f>ROUND(I195*H195,2)</f>
        <v>0</v>
      </c>
      <c r="BL195" s="18" t="s">
        <v>141</v>
      </c>
      <c r="BM195" s="238" t="s">
        <v>413</v>
      </c>
    </row>
    <row r="196" s="2" customFormat="1">
      <c r="A196" s="39"/>
      <c r="B196" s="40"/>
      <c r="C196" s="41"/>
      <c r="D196" s="240" t="s">
        <v>130</v>
      </c>
      <c r="E196" s="41"/>
      <c r="F196" s="241" t="s">
        <v>414</v>
      </c>
      <c r="G196" s="41"/>
      <c r="H196" s="41"/>
      <c r="I196" s="147"/>
      <c r="J196" s="41"/>
      <c r="K196" s="41"/>
      <c r="L196" s="45"/>
      <c r="M196" s="242"/>
      <c r="N196" s="243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130</v>
      </c>
      <c r="AU196" s="18" t="s">
        <v>78</v>
      </c>
    </row>
    <row r="197" s="13" customFormat="1">
      <c r="A197" s="13"/>
      <c r="B197" s="244"/>
      <c r="C197" s="245"/>
      <c r="D197" s="240" t="s">
        <v>131</v>
      </c>
      <c r="E197" s="246" t="s">
        <v>19</v>
      </c>
      <c r="F197" s="247" t="s">
        <v>415</v>
      </c>
      <c r="G197" s="245"/>
      <c r="H197" s="246" t="s">
        <v>19</v>
      </c>
      <c r="I197" s="248"/>
      <c r="J197" s="245"/>
      <c r="K197" s="245"/>
      <c r="L197" s="249"/>
      <c r="M197" s="250"/>
      <c r="N197" s="251"/>
      <c r="O197" s="251"/>
      <c r="P197" s="251"/>
      <c r="Q197" s="251"/>
      <c r="R197" s="251"/>
      <c r="S197" s="251"/>
      <c r="T197" s="25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3" t="s">
        <v>131</v>
      </c>
      <c r="AU197" s="253" t="s">
        <v>78</v>
      </c>
      <c r="AV197" s="13" t="s">
        <v>76</v>
      </c>
      <c r="AW197" s="13" t="s">
        <v>31</v>
      </c>
      <c r="AX197" s="13" t="s">
        <v>69</v>
      </c>
      <c r="AY197" s="253" t="s">
        <v>120</v>
      </c>
    </row>
    <row r="198" s="14" customFormat="1">
      <c r="A198" s="14"/>
      <c r="B198" s="254"/>
      <c r="C198" s="255"/>
      <c r="D198" s="240" t="s">
        <v>131</v>
      </c>
      <c r="E198" s="256" t="s">
        <v>19</v>
      </c>
      <c r="F198" s="257" t="s">
        <v>416</v>
      </c>
      <c r="G198" s="255"/>
      <c r="H198" s="258">
        <v>376.75999999999999</v>
      </c>
      <c r="I198" s="259"/>
      <c r="J198" s="255"/>
      <c r="K198" s="255"/>
      <c r="L198" s="260"/>
      <c r="M198" s="261"/>
      <c r="N198" s="262"/>
      <c r="O198" s="262"/>
      <c r="P198" s="262"/>
      <c r="Q198" s="262"/>
      <c r="R198" s="262"/>
      <c r="S198" s="262"/>
      <c r="T198" s="26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4" t="s">
        <v>131</v>
      </c>
      <c r="AU198" s="264" t="s">
        <v>78</v>
      </c>
      <c r="AV198" s="14" t="s">
        <v>78</v>
      </c>
      <c r="AW198" s="14" t="s">
        <v>31</v>
      </c>
      <c r="AX198" s="14" t="s">
        <v>76</v>
      </c>
      <c r="AY198" s="264" t="s">
        <v>120</v>
      </c>
    </row>
    <row r="199" s="2" customFormat="1" ht="16.5" customHeight="1">
      <c r="A199" s="39"/>
      <c r="B199" s="40"/>
      <c r="C199" s="227" t="s">
        <v>417</v>
      </c>
      <c r="D199" s="227" t="s">
        <v>123</v>
      </c>
      <c r="E199" s="228" t="s">
        <v>418</v>
      </c>
      <c r="F199" s="229" t="s">
        <v>419</v>
      </c>
      <c r="G199" s="230" t="s">
        <v>161</v>
      </c>
      <c r="H199" s="231">
        <v>9</v>
      </c>
      <c r="I199" s="232"/>
      <c r="J199" s="233">
        <f>ROUND(I199*H199,2)</f>
        <v>0</v>
      </c>
      <c r="K199" s="229" t="s">
        <v>127</v>
      </c>
      <c r="L199" s="45"/>
      <c r="M199" s="234" t="s">
        <v>19</v>
      </c>
      <c r="N199" s="235" t="s">
        <v>40</v>
      </c>
      <c r="O199" s="85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141</v>
      </c>
      <c r="AT199" s="238" t="s">
        <v>123</v>
      </c>
      <c r="AU199" s="238" t="s">
        <v>78</v>
      </c>
      <c r="AY199" s="18" t="s">
        <v>120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76</v>
      </c>
      <c r="BK199" s="239">
        <f>ROUND(I199*H199,2)</f>
        <v>0</v>
      </c>
      <c r="BL199" s="18" t="s">
        <v>141</v>
      </c>
      <c r="BM199" s="238" t="s">
        <v>420</v>
      </c>
    </row>
    <row r="200" s="2" customFormat="1">
      <c r="A200" s="39"/>
      <c r="B200" s="40"/>
      <c r="C200" s="41"/>
      <c r="D200" s="240" t="s">
        <v>130</v>
      </c>
      <c r="E200" s="41"/>
      <c r="F200" s="241" t="s">
        <v>421</v>
      </c>
      <c r="G200" s="41"/>
      <c r="H200" s="41"/>
      <c r="I200" s="147"/>
      <c r="J200" s="41"/>
      <c r="K200" s="41"/>
      <c r="L200" s="45"/>
      <c r="M200" s="242"/>
      <c r="N200" s="243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130</v>
      </c>
      <c r="AU200" s="18" t="s">
        <v>78</v>
      </c>
    </row>
    <row r="201" s="2" customFormat="1" ht="16.5" customHeight="1">
      <c r="A201" s="39"/>
      <c r="B201" s="40"/>
      <c r="C201" s="227" t="s">
        <v>422</v>
      </c>
      <c r="D201" s="227" t="s">
        <v>123</v>
      </c>
      <c r="E201" s="228" t="s">
        <v>423</v>
      </c>
      <c r="F201" s="229" t="s">
        <v>424</v>
      </c>
      <c r="G201" s="230" t="s">
        <v>161</v>
      </c>
      <c r="H201" s="231">
        <v>9</v>
      </c>
      <c r="I201" s="232"/>
      <c r="J201" s="233">
        <f>ROUND(I201*H201,2)</f>
        <v>0</v>
      </c>
      <c r="K201" s="229" t="s">
        <v>127</v>
      </c>
      <c r="L201" s="45"/>
      <c r="M201" s="234" t="s">
        <v>19</v>
      </c>
      <c r="N201" s="235" t="s">
        <v>40</v>
      </c>
      <c r="O201" s="85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141</v>
      </c>
      <c r="AT201" s="238" t="s">
        <v>123</v>
      </c>
      <c r="AU201" s="238" t="s">
        <v>78</v>
      </c>
      <c r="AY201" s="18" t="s">
        <v>120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76</v>
      </c>
      <c r="BK201" s="239">
        <f>ROUND(I201*H201,2)</f>
        <v>0</v>
      </c>
      <c r="BL201" s="18" t="s">
        <v>141</v>
      </c>
      <c r="BM201" s="238" t="s">
        <v>425</v>
      </c>
    </row>
    <row r="202" s="2" customFormat="1">
      <c r="A202" s="39"/>
      <c r="B202" s="40"/>
      <c r="C202" s="41"/>
      <c r="D202" s="240" t="s">
        <v>130</v>
      </c>
      <c r="E202" s="41"/>
      <c r="F202" s="241" t="s">
        <v>426</v>
      </c>
      <c r="G202" s="41"/>
      <c r="H202" s="41"/>
      <c r="I202" s="147"/>
      <c r="J202" s="41"/>
      <c r="K202" s="41"/>
      <c r="L202" s="45"/>
      <c r="M202" s="242"/>
      <c r="N202" s="243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130</v>
      </c>
      <c r="AU202" s="18" t="s">
        <v>78</v>
      </c>
    </row>
    <row r="203" s="2" customFormat="1" ht="16.5" customHeight="1">
      <c r="A203" s="39"/>
      <c r="B203" s="40"/>
      <c r="C203" s="227" t="s">
        <v>427</v>
      </c>
      <c r="D203" s="227" t="s">
        <v>123</v>
      </c>
      <c r="E203" s="228" t="s">
        <v>428</v>
      </c>
      <c r="F203" s="229" t="s">
        <v>429</v>
      </c>
      <c r="G203" s="230" t="s">
        <v>161</v>
      </c>
      <c r="H203" s="231">
        <v>9</v>
      </c>
      <c r="I203" s="232"/>
      <c r="J203" s="233">
        <f>ROUND(I203*H203,2)</f>
        <v>0</v>
      </c>
      <c r="K203" s="229" t="s">
        <v>127</v>
      </c>
      <c r="L203" s="45"/>
      <c r="M203" s="234" t="s">
        <v>19</v>
      </c>
      <c r="N203" s="235" t="s">
        <v>40</v>
      </c>
      <c r="O203" s="85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141</v>
      </c>
      <c r="AT203" s="238" t="s">
        <v>123</v>
      </c>
      <c r="AU203" s="238" t="s">
        <v>78</v>
      </c>
      <c r="AY203" s="18" t="s">
        <v>120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76</v>
      </c>
      <c r="BK203" s="239">
        <f>ROUND(I203*H203,2)</f>
        <v>0</v>
      </c>
      <c r="BL203" s="18" t="s">
        <v>141</v>
      </c>
      <c r="BM203" s="238" t="s">
        <v>430</v>
      </c>
    </row>
    <row r="204" s="2" customFormat="1">
      <c r="A204" s="39"/>
      <c r="B204" s="40"/>
      <c r="C204" s="41"/>
      <c r="D204" s="240" t="s">
        <v>130</v>
      </c>
      <c r="E204" s="41"/>
      <c r="F204" s="241" t="s">
        <v>431</v>
      </c>
      <c r="G204" s="41"/>
      <c r="H204" s="41"/>
      <c r="I204" s="147"/>
      <c r="J204" s="41"/>
      <c r="K204" s="41"/>
      <c r="L204" s="45"/>
      <c r="M204" s="242"/>
      <c r="N204" s="243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130</v>
      </c>
      <c r="AU204" s="18" t="s">
        <v>78</v>
      </c>
    </row>
    <row r="205" s="2" customFormat="1" ht="16.5" customHeight="1">
      <c r="A205" s="39"/>
      <c r="B205" s="40"/>
      <c r="C205" s="227" t="s">
        <v>432</v>
      </c>
      <c r="D205" s="227" t="s">
        <v>123</v>
      </c>
      <c r="E205" s="228" t="s">
        <v>433</v>
      </c>
      <c r="F205" s="229" t="s">
        <v>434</v>
      </c>
      <c r="G205" s="230" t="s">
        <v>161</v>
      </c>
      <c r="H205" s="231">
        <v>18</v>
      </c>
      <c r="I205" s="232"/>
      <c r="J205" s="233">
        <f>ROUND(I205*H205,2)</f>
        <v>0</v>
      </c>
      <c r="K205" s="229" t="s">
        <v>127</v>
      </c>
      <c r="L205" s="45"/>
      <c r="M205" s="234" t="s">
        <v>19</v>
      </c>
      <c r="N205" s="235" t="s">
        <v>40</v>
      </c>
      <c r="O205" s="85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141</v>
      </c>
      <c r="AT205" s="238" t="s">
        <v>123</v>
      </c>
      <c r="AU205" s="238" t="s">
        <v>78</v>
      </c>
      <c r="AY205" s="18" t="s">
        <v>120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76</v>
      </c>
      <c r="BK205" s="239">
        <f>ROUND(I205*H205,2)</f>
        <v>0</v>
      </c>
      <c r="BL205" s="18" t="s">
        <v>141</v>
      </c>
      <c r="BM205" s="238" t="s">
        <v>435</v>
      </c>
    </row>
    <row r="206" s="2" customFormat="1">
      <c r="A206" s="39"/>
      <c r="B206" s="40"/>
      <c r="C206" s="41"/>
      <c r="D206" s="240" t="s">
        <v>130</v>
      </c>
      <c r="E206" s="41"/>
      <c r="F206" s="241" t="s">
        <v>436</v>
      </c>
      <c r="G206" s="41"/>
      <c r="H206" s="41"/>
      <c r="I206" s="147"/>
      <c r="J206" s="41"/>
      <c r="K206" s="41"/>
      <c r="L206" s="45"/>
      <c r="M206" s="242"/>
      <c r="N206" s="243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130</v>
      </c>
      <c r="AU206" s="18" t="s">
        <v>78</v>
      </c>
    </row>
    <row r="207" s="13" customFormat="1">
      <c r="A207" s="13"/>
      <c r="B207" s="244"/>
      <c r="C207" s="245"/>
      <c r="D207" s="240" t="s">
        <v>131</v>
      </c>
      <c r="E207" s="246" t="s">
        <v>19</v>
      </c>
      <c r="F207" s="247" t="s">
        <v>437</v>
      </c>
      <c r="G207" s="245"/>
      <c r="H207" s="246" t="s">
        <v>19</v>
      </c>
      <c r="I207" s="248"/>
      <c r="J207" s="245"/>
      <c r="K207" s="245"/>
      <c r="L207" s="249"/>
      <c r="M207" s="250"/>
      <c r="N207" s="251"/>
      <c r="O207" s="251"/>
      <c r="P207" s="251"/>
      <c r="Q207" s="251"/>
      <c r="R207" s="251"/>
      <c r="S207" s="251"/>
      <c r="T207" s="25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3" t="s">
        <v>131</v>
      </c>
      <c r="AU207" s="253" t="s">
        <v>78</v>
      </c>
      <c r="AV207" s="13" t="s">
        <v>76</v>
      </c>
      <c r="AW207" s="13" t="s">
        <v>31</v>
      </c>
      <c r="AX207" s="13" t="s">
        <v>69</v>
      </c>
      <c r="AY207" s="253" t="s">
        <v>120</v>
      </c>
    </row>
    <row r="208" s="14" customFormat="1">
      <c r="A208" s="14"/>
      <c r="B208" s="254"/>
      <c r="C208" s="255"/>
      <c r="D208" s="240" t="s">
        <v>131</v>
      </c>
      <c r="E208" s="256" t="s">
        <v>19</v>
      </c>
      <c r="F208" s="257" t="s">
        <v>438</v>
      </c>
      <c r="G208" s="255"/>
      <c r="H208" s="258">
        <v>18</v>
      </c>
      <c r="I208" s="259"/>
      <c r="J208" s="255"/>
      <c r="K208" s="255"/>
      <c r="L208" s="260"/>
      <c r="M208" s="261"/>
      <c r="N208" s="262"/>
      <c r="O208" s="262"/>
      <c r="P208" s="262"/>
      <c r="Q208" s="262"/>
      <c r="R208" s="262"/>
      <c r="S208" s="262"/>
      <c r="T208" s="26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4" t="s">
        <v>131</v>
      </c>
      <c r="AU208" s="264" t="s">
        <v>78</v>
      </c>
      <c r="AV208" s="14" t="s">
        <v>78</v>
      </c>
      <c r="AW208" s="14" t="s">
        <v>31</v>
      </c>
      <c r="AX208" s="14" t="s">
        <v>76</v>
      </c>
      <c r="AY208" s="264" t="s">
        <v>120</v>
      </c>
    </row>
    <row r="209" s="2" customFormat="1" ht="16.5" customHeight="1">
      <c r="A209" s="39"/>
      <c r="B209" s="40"/>
      <c r="C209" s="227" t="s">
        <v>439</v>
      </c>
      <c r="D209" s="227" t="s">
        <v>123</v>
      </c>
      <c r="E209" s="228" t="s">
        <v>440</v>
      </c>
      <c r="F209" s="229" t="s">
        <v>441</v>
      </c>
      <c r="G209" s="230" t="s">
        <v>161</v>
      </c>
      <c r="H209" s="231">
        <v>18</v>
      </c>
      <c r="I209" s="232"/>
      <c r="J209" s="233">
        <f>ROUND(I209*H209,2)</f>
        <v>0</v>
      </c>
      <c r="K209" s="229" t="s">
        <v>127</v>
      </c>
      <c r="L209" s="45"/>
      <c r="M209" s="234" t="s">
        <v>19</v>
      </c>
      <c r="N209" s="235" t="s">
        <v>40</v>
      </c>
      <c r="O209" s="85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141</v>
      </c>
      <c r="AT209" s="238" t="s">
        <v>123</v>
      </c>
      <c r="AU209" s="238" t="s">
        <v>78</v>
      </c>
      <c r="AY209" s="18" t="s">
        <v>120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76</v>
      </c>
      <c r="BK209" s="239">
        <f>ROUND(I209*H209,2)</f>
        <v>0</v>
      </c>
      <c r="BL209" s="18" t="s">
        <v>141</v>
      </c>
      <c r="BM209" s="238" t="s">
        <v>442</v>
      </c>
    </row>
    <row r="210" s="2" customFormat="1">
      <c r="A210" s="39"/>
      <c r="B210" s="40"/>
      <c r="C210" s="41"/>
      <c r="D210" s="240" t="s">
        <v>130</v>
      </c>
      <c r="E210" s="41"/>
      <c r="F210" s="241" t="s">
        <v>443</v>
      </c>
      <c r="G210" s="41"/>
      <c r="H210" s="41"/>
      <c r="I210" s="147"/>
      <c r="J210" s="41"/>
      <c r="K210" s="41"/>
      <c r="L210" s="45"/>
      <c r="M210" s="242"/>
      <c r="N210" s="243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130</v>
      </c>
      <c r="AU210" s="18" t="s">
        <v>78</v>
      </c>
    </row>
    <row r="211" s="2" customFormat="1" ht="16.5" customHeight="1">
      <c r="A211" s="39"/>
      <c r="B211" s="40"/>
      <c r="C211" s="227" t="s">
        <v>444</v>
      </c>
      <c r="D211" s="227" t="s">
        <v>123</v>
      </c>
      <c r="E211" s="228" t="s">
        <v>445</v>
      </c>
      <c r="F211" s="229" t="s">
        <v>446</v>
      </c>
      <c r="G211" s="230" t="s">
        <v>161</v>
      </c>
      <c r="H211" s="231">
        <v>18</v>
      </c>
      <c r="I211" s="232"/>
      <c r="J211" s="233">
        <f>ROUND(I211*H211,2)</f>
        <v>0</v>
      </c>
      <c r="K211" s="229" t="s">
        <v>127</v>
      </c>
      <c r="L211" s="45"/>
      <c r="M211" s="234" t="s">
        <v>19</v>
      </c>
      <c r="N211" s="235" t="s">
        <v>40</v>
      </c>
      <c r="O211" s="85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141</v>
      </c>
      <c r="AT211" s="238" t="s">
        <v>123</v>
      </c>
      <c r="AU211" s="238" t="s">
        <v>78</v>
      </c>
      <c r="AY211" s="18" t="s">
        <v>120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76</v>
      </c>
      <c r="BK211" s="239">
        <f>ROUND(I211*H211,2)</f>
        <v>0</v>
      </c>
      <c r="BL211" s="18" t="s">
        <v>141</v>
      </c>
      <c r="BM211" s="238" t="s">
        <v>447</v>
      </c>
    </row>
    <row r="212" s="2" customFormat="1">
      <c r="A212" s="39"/>
      <c r="B212" s="40"/>
      <c r="C212" s="41"/>
      <c r="D212" s="240" t="s">
        <v>130</v>
      </c>
      <c r="E212" s="41"/>
      <c r="F212" s="241" t="s">
        <v>448</v>
      </c>
      <c r="G212" s="41"/>
      <c r="H212" s="41"/>
      <c r="I212" s="147"/>
      <c r="J212" s="41"/>
      <c r="K212" s="41"/>
      <c r="L212" s="45"/>
      <c r="M212" s="242"/>
      <c r="N212" s="243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130</v>
      </c>
      <c r="AU212" s="18" t="s">
        <v>78</v>
      </c>
    </row>
    <row r="213" s="2" customFormat="1" ht="16.5" customHeight="1">
      <c r="A213" s="39"/>
      <c r="B213" s="40"/>
      <c r="C213" s="227" t="s">
        <v>449</v>
      </c>
      <c r="D213" s="227" t="s">
        <v>123</v>
      </c>
      <c r="E213" s="228" t="s">
        <v>450</v>
      </c>
      <c r="F213" s="229" t="s">
        <v>451</v>
      </c>
      <c r="G213" s="230" t="s">
        <v>363</v>
      </c>
      <c r="H213" s="231">
        <v>174.13999999999999</v>
      </c>
      <c r="I213" s="232"/>
      <c r="J213" s="233">
        <f>ROUND(I213*H213,2)</f>
        <v>0</v>
      </c>
      <c r="K213" s="229" t="s">
        <v>127</v>
      </c>
      <c r="L213" s="45"/>
      <c r="M213" s="234" t="s">
        <v>19</v>
      </c>
      <c r="N213" s="235" t="s">
        <v>40</v>
      </c>
      <c r="O213" s="85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141</v>
      </c>
      <c r="AT213" s="238" t="s">
        <v>123</v>
      </c>
      <c r="AU213" s="238" t="s">
        <v>78</v>
      </c>
      <c r="AY213" s="18" t="s">
        <v>120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76</v>
      </c>
      <c r="BK213" s="239">
        <f>ROUND(I213*H213,2)</f>
        <v>0</v>
      </c>
      <c r="BL213" s="18" t="s">
        <v>141</v>
      </c>
      <c r="BM213" s="238" t="s">
        <v>452</v>
      </c>
    </row>
    <row r="214" s="2" customFormat="1">
      <c r="A214" s="39"/>
      <c r="B214" s="40"/>
      <c r="C214" s="41"/>
      <c r="D214" s="240" t="s">
        <v>130</v>
      </c>
      <c r="E214" s="41"/>
      <c r="F214" s="241" t="s">
        <v>453</v>
      </c>
      <c r="G214" s="41"/>
      <c r="H214" s="41"/>
      <c r="I214" s="147"/>
      <c r="J214" s="41"/>
      <c r="K214" s="41"/>
      <c r="L214" s="45"/>
      <c r="M214" s="242"/>
      <c r="N214" s="243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130</v>
      </c>
      <c r="AU214" s="18" t="s">
        <v>78</v>
      </c>
    </row>
    <row r="215" s="14" customFormat="1">
      <c r="A215" s="14"/>
      <c r="B215" s="254"/>
      <c r="C215" s="255"/>
      <c r="D215" s="240" t="s">
        <v>131</v>
      </c>
      <c r="E215" s="256" t="s">
        <v>19</v>
      </c>
      <c r="F215" s="257" t="s">
        <v>454</v>
      </c>
      <c r="G215" s="255"/>
      <c r="H215" s="258">
        <v>319.01999999999998</v>
      </c>
      <c r="I215" s="259"/>
      <c r="J215" s="255"/>
      <c r="K215" s="255"/>
      <c r="L215" s="260"/>
      <c r="M215" s="261"/>
      <c r="N215" s="262"/>
      <c r="O215" s="262"/>
      <c r="P215" s="262"/>
      <c r="Q215" s="262"/>
      <c r="R215" s="262"/>
      <c r="S215" s="262"/>
      <c r="T215" s="26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4" t="s">
        <v>131</v>
      </c>
      <c r="AU215" s="264" t="s">
        <v>78</v>
      </c>
      <c r="AV215" s="14" t="s">
        <v>78</v>
      </c>
      <c r="AW215" s="14" t="s">
        <v>31</v>
      </c>
      <c r="AX215" s="14" t="s">
        <v>69</v>
      </c>
      <c r="AY215" s="264" t="s">
        <v>120</v>
      </c>
    </row>
    <row r="216" s="14" customFormat="1">
      <c r="A216" s="14"/>
      <c r="B216" s="254"/>
      <c r="C216" s="255"/>
      <c r="D216" s="240" t="s">
        <v>131</v>
      </c>
      <c r="E216" s="256" t="s">
        <v>19</v>
      </c>
      <c r="F216" s="257" t="s">
        <v>455</v>
      </c>
      <c r="G216" s="255"/>
      <c r="H216" s="258">
        <v>-144.88</v>
      </c>
      <c r="I216" s="259"/>
      <c r="J216" s="255"/>
      <c r="K216" s="255"/>
      <c r="L216" s="260"/>
      <c r="M216" s="261"/>
      <c r="N216" s="262"/>
      <c r="O216" s="262"/>
      <c r="P216" s="262"/>
      <c r="Q216" s="262"/>
      <c r="R216" s="262"/>
      <c r="S216" s="262"/>
      <c r="T216" s="26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4" t="s">
        <v>131</v>
      </c>
      <c r="AU216" s="264" t="s">
        <v>78</v>
      </c>
      <c r="AV216" s="14" t="s">
        <v>78</v>
      </c>
      <c r="AW216" s="14" t="s">
        <v>31</v>
      </c>
      <c r="AX216" s="14" t="s">
        <v>69</v>
      </c>
      <c r="AY216" s="264" t="s">
        <v>120</v>
      </c>
    </row>
    <row r="217" s="15" customFormat="1">
      <c r="A217" s="15"/>
      <c r="B217" s="269"/>
      <c r="C217" s="270"/>
      <c r="D217" s="240" t="s">
        <v>131</v>
      </c>
      <c r="E217" s="271" t="s">
        <v>19</v>
      </c>
      <c r="F217" s="272" t="s">
        <v>274</v>
      </c>
      <c r="G217" s="270"/>
      <c r="H217" s="273">
        <v>174.13999999999999</v>
      </c>
      <c r="I217" s="274"/>
      <c r="J217" s="270"/>
      <c r="K217" s="270"/>
      <c r="L217" s="275"/>
      <c r="M217" s="276"/>
      <c r="N217" s="277"/>
      <c r="O217" s="277"/>
      <c r="P217" s="277"/>
      <c r="Q217" s="277"/>
      <c r="R217" s="277"/>
      <c r="S217" s="277"/>
      <c r="T217" s="278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9" t="s">
        <v>131</v>
      </c>
      <c r="AU217" s="279" t="s">
        <v>78</v>
      </c>
      <c r="AV217" s="15" t="s">
        <v>141</v>
      </c>
      <c r="AW217" s="15" t="s">
        <v>31</v>
      </c>
      <c r="AX217" s="15" t="s">
        <v>76</v>
      </c>
      <c r="AY217" s="279" t="s">
        <v>120</v>
      </c>
    </row>
    <row r="218" s="2" customFormat="1" ht="16.5" customHeight="1">
      <c r="A218" s="39"/>
      <c r="B218" s="40"/>
      <c r="C218" s="227" t="s">
        <v>456</v>
      </c>
      <c r="D218" s="227" t="s">
        <v>123</v>
      </c>
      <c r="E218" s="228" t="s">
        <v>457</v>
      </c>
      <c r="F218" s="229" t="s">
        <v>458</v>
      </c>
      <c r="G218" s="230" t="s">
        <v>363</v>
      </c>
      <c r="H218" s="231">
        <v>348.27999999999997</v>
      </c>
      <c r="I218" s="232"/>
      <c r="J218" s="233">
        <f>ROUND(I218*H218,2)</f>
        <v>0</v>
      </c>
      <c r="K218" s="229" t="s">
        <v>127</v>
      </c>
      <c r="L218" s="45"/>
      <c r="M218" s="234" t="s">
        <v>19</v>
      </c>
      <c r="N218" s="235" t="s">
        <v>40</v>
      </c>
      <c r="O218" s="85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141</v>
      </c>
      <c r="AT218" s="238" t="s">
        <v>123</v>
      </c>
      <c r="AU218" s="238" t="s">
        <v>78</v>
      </c>
      <c r="AY218" s="18" t="s">
        <v>120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76</v>
      </c>
      <c r="BK218" s="239">
        <f>ROUND(I218*H218,2)</f>
        <v>0</v>
      </c>
      <c r="BL218" s="18" t="s">
        <v>141</v>
      </c>
      <c r="BM218" s="238" t="s">
        <v>459</v>
      </c>
    </row>
    <row r="219" s="2" customFormat="1">
      <c r="A219" s="39"/>
      <c r="B219" s="40"/>
      <c r="C219" s="41"/>
      <c r="D219" s="240" t="s">
        <v>130</v>
      </c>
      <c r="E219" s="41"/>
      <c r="F219" s="241" t="s">
        <v>460</v>
      </c>
      <c r="G219" s="41"/>
      <c r="H219" s="41"/>
      <c r="I219" s="147"/>
      <c r="J219" s="41"/>
      <c r="K219" s="41"/>
      <c r="L219" s="45"/>
      <c r="M219" s="242"/>
      <c r="N219" s="243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130</v>
      </c>
      <c r="AU219" s="18" t="s">
        <v>78</v>
      </c>
    </row>
    <row r="220" s="14" customFormat="1">
      <c r="A220" s="14"/>
      <c r="B220" s="254"/>
      <c r="C220" s="255"/>
      <c r="D220" s="240" t="s">
        <v>131</v>
      </c>
      <c r="E220" s="256" t="s">
        <v>19</v>
      </c>
      <c r="F220" s="257" t="s">
        <v>461</v>
      </c>
      <c r="G220" s="255"/>
      <c r="H220" s="258">
        <v>348.27999999999997</v>
      </c>
      <c r="I220" s="259"/>
      <c r="J220" s="255"/>
      <c r="K220" s="255"/>
      <c r="L220" s="260"/>
      <c r="M220" s="261"/>
      <c r="N220" s="262"/>
      <c r="O220" s="262"/>
      <c r="P220" s="262"/>
      <c r="Q220" s="262"/>
      <c r="R220" s="262"/>
      <c r="S220" s="262"/>
      <c r="T220" s="26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4" t="s">
        <v>131</v>
      </c>
      <c r="AU220" s="264" t="s">
        <v>78</v>
      </c>
      <c r="AV220" s="14" t="s">
        <v>78</v>
      </c>
      <c r="AW220" s="14" t="s">
        <v>31</v>
      </c>
      <c r="AX220" s="14" t="s">
        <v>76</v>
      </c>
      <c r="AY220" s="264" t="s">
        <v>120</v>
      </c>
    </row>
    <row r="221" s="2" customFormat="1" ht="16.5" customHeight="1">
      <c r="A221" s="39"/>
      <c r="B221" s="40"/>
      <c r="C221" s="227" t="s">
        <v>462</v>
      </c>
      <c r="D221" s="227" t="s">
        <v>123</v>
      </c>
      <c r="E221" s="228" t="s">
        <v>463</v>
      </c>
      <c r="F221" s="229" t="s">
        <v>464</v>
      </c>
      <c r="G221" s="230" t="s">
        <v>363</v>
      </c>
      <c r="H221" s="231">
        <v>43.5</v>
      </c>
      <c r="I221" s="232"/>
      <c r="J221" s="233">
        <f>ROUND(I221*H221,2)</f>
        <v>0</v>
      </c>
      <c r="K221" s="229" t="s">
        <v>127</v>
      </c>
      <c r="L221" s="45"/>
      <c r="M221" s="234" t="s">
        <v>19</v>
      </c>
      <c r="N221" s="235" t="s">
        <v>40</v>
      </c>
      <c r="O221" s="85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141</v>
      </c>
      <c r="AT221" s="238" t="s">
        <v>123</v>
      </c>
      <c r="AU221" s="238" t="s">
        <v>78</v>
      </c>
      <c r="AY221" s="18" t="s">
        <v>120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76</v>
      </c>
      <c r="BK221" s="239">
        <f>ROUND(I221*H221,2)</f>
        <v>0</v>
      </c>
      <c r="BL221" s="18" t="s">
        <v>141</v>
      </c>
      <c r="BM221" s="238" t="s">
        <v>465</v>
      </c>
    </row>
    <row r="222" s="2" customFormat="1">
      <c r="A222" s="39"/>
      <c r="B222" s="40"/>
      <c r="C222" s="41"/>
      <c r="D222" s="240" t="s">
        <v>130</v>
      </c>
      <c r="E222" s="41"/>
      <c r="F222" s="241" t="s">
        <v>466</v>
      </c>
      <c r="G222" s="41"/>
      <c r="H222" s="41"/>
      <c r="I222" s="147"/>
      <c r="J222" s="41"/>
      <c r="K222" s="41"/>
      <c r="L222" s="45"/>
      <c r="M222" s="242"/>
      <c r="N222" s="243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130</v>
      </c>
      <c r="AU222" s="18" t="s">
        <v>78</v>
      </c>
    </row>
    <row r="223" s="14" customFormat="1">
      <c r="A223" s="14"/>
      <c r="B223" s="254"/>
      <c r="C223" s="255"/>
      <c r="D223" s="240" t="s">
        <v>131</v>
      </c>
      <c r="E223" s="256" t="s">
        <v>19</v>
      </c>
      <c r="F223" s="257" t="s">
        <v>372</v>
      </c>
      <c r="G223" s="255"/>
      <c r="H223" s="258">
        <v>43.5</v>
      </c>
      <c r="I223" s="259"/>
      <c r="J223" s="255"/>
      <c r="K223" s="255"/>
      <c r="L223" s="260"/>
      <c r="M223" s="261"/>
      <c r="N223" s="262"/>
      <c r="O223" s="262"/>
      <c r="P223" s="262"/>
      <c r="Q223" s="262"/>
      <c r="R223" s="262"/>
      <c r="S223" s="262"/>
      <c r="T223" s="26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4" t="s">
        <v>131</v>
      </c>
      <c r="AU223" s="264" t="s">
        <v>78</v>
      </c>
      <c r="AV223" s="14" t="s">
        <v>78</v>
      </c>
      <c r="AW223" s="14" t="s">
        <v>31</v>
      </c>
      <c r="AX223" s="14" t="s">
        <v>76</v>
      </c>
      <c r="AY223" s="264" t="s">
        <v>120</v>
      </c>
    </row>
    <row r="224" s="2" customFormat="1" ht="16.5" customHeight="1">
      <c r="A224" s="39"/>
      <c r="B224" s="40"/>
      <c r="C224" s="227" t="s">
        <v>467</v>
      </c>
      <c r="D224" s="227" t="s">
        <v>123</v>
      </c>
      <c r="E224" s="228" t="s">
        <v>468</v>
      </c>
      <c r="F224" s="229" t="s">
        <v>469</v>
      </c>
      <c r="G224" s="230" t="s">
        <v>363</v>
      </c>
      <c r="H224" s="231">
        <v>144.88</v>
      </c>
      <c r="I224" s="232"/>
      <c r="J224" s="233">
        <f>ROUND(I224*H224,2)</f>
        <v>0</v>
      </c>
      <c r="K224" s="229" t="s">
        <v>127</v>
      </c>
      <c r="L224" s="45"/>
      <c r="M224" s="234" t="s">
        <v>19</v>
      </c>
      <c r="N224" s="235" t="s">
        <v>40</v>
      </c>
      <c r="O224" s="85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141</v>
      </c>
      <c r="AT224" s="238" t="s">
        <v>123</v>
      </c>
      <c r="AU224" s="238" t="s">
        <v>78</v>
      </c>
      <c r="AY224" s="18" t="s">
        <v>120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76</v>
      </c>
      <c r="BK224" s="239">
        <f>ROUND(I224*H224,2)</f>
        <v>0</v>
      </c>
      <c r="BL224" s="18" t="s">
        <v>141</v>
      </c>
      <c r="BM224" s="238" t="s">
        <v>470</v>
      </c>
    </row>
    <row r="225" s="2" customFormat="1">
      <c r="A225" s="39"/>
      <c r="B225" s="40"/>
      <c r="C225" s="41"/>
      <c r="D225" s="240" t="s">
        <v>130</v>
      </c>
      <c r="E225" s="41"/>
      <c r="F225" s="241" t="s">
        <v>471</v>
      </c>
      <c r="G225" s="41"/>
      <c r="H225" s="41"/>
      <c r="I225" s="147"/>
      <c r="J225" s="41"/>
      <c r="K225" s="41"/>
      <c r="L225" s="45"/>
      <c r="M225" s="242"/>
      <c r="N225" s="243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130</v>
      </c>
      <c r="AU225" s="18" t="s">
        <v>78</v>
      </c>
    </row>
    <row r="226" s="13" customFormat="1">
      <c r="A226" s="13"/>
      <c r="B226" s="244"/>
      <c r="C226" s="245"/>
      <c r="D226" s="240" t="s">
        <v>131</v>
      </c>
      <c r="E226" s="246" t="s">
        <v>19</v>
      </c>
      <c r="F226" s="247" t="s">
        <v>472</v>
      </c>
      <c r="G226" s="245"/>
      <c r="H226" s="246" t="s">
        <v>19</v>
      </c>
      <c r="I226" s="248"/>
      <c r="J226" s="245"/>
      <c r="K226" s="245"/>
      <c r="L226" s="249"/>
      <c r="M226" s="250"/>
      <c r="N226" s="251"/>
      <c r="O226" s="251"/>
      <c r="P226" s="251"/>
      <c r="Q226" s="251"/>
      <c r="R226" s="251"/>
      <c r="S226" s="251"/>
      <c r="T226" s="25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3" t="s">
        <v>131</v>
      </c>
      <c r="AU226" s="253" t="s">
        <v>78</v>
      </c>
      <c r="AV226" s="13" t="s">
        <v>76</v>
      </c>
      <c r="AW226" s="13" t="s">
        <v>31</v>
      </c>
      <c r="AX226" s="13" t="s">
        <v>69</v>
      </c>
      <c r="AY226" s="253" t="s">
        <v>120</v>
      </c>
    </row>
    <row r="227" s="14" customFormat="1">
      <c r="A227" s="14"/>
      <c r="B227" s="254"/>
      <c r="C227" s="255"/>
      <c r="D227" s="240" t="s">
        <v>131</v>
      </c>
      <c r="E227" s="256" t="s">
        <v>19</v>
      </c>
      <c r="F227" s="257" t="s">
        <v>473</v>
      </c>
      <c r="G227" s="255"/>
      <c r="H227" s="258">
        <v>144.88</v>
      </c>
      <c r="I227" s="259"/>
      <c r="J227" s="255"/>
      <c r="K227" s="255"/>
      <c r="L227" s="260"/>
      <c r="M227" s="261"/>
      <c r="N227" s="262"/>
      <c r="O227" s="262"/>
      <c r="P227" s="262"/>
      <c r="Q227" s="262"/>
      <c r="R227" s="262"/>
      <c r="S227" s="262"/>
      <c r="T227" s="26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4" t="s">
        <v>131</v>
      </c>
      <c r="AU227" s="264" t="s">
        <v>78</v>
      </c>
      <c r="AV227" s="14" t="s">
        <v>78</v>
      </c>
      <c r="AW227" s="14" t="s">
        <v>31</v>
      </c>
      <c r="AX227" s="14" t="s">
        <v>76</v>
      </c>
      <c r="AY227" s="264" t="s">
        <v>120</v>
      </c>
    </row>
    <row r="228" s="2" customFormat="1" ht="16.5" customHeight="1">
      <c r="A228" s="39"/>
      <c r="B228" s="40"/>
      <c r="C228" s="227" t="s">
        <v>474</v>
      </c>
      <c r="D228" s="227" t="s">
        <v>123</v>
      </c>
      <c r="E228" s="228" t="s">
        <v>475</v>
      </c>
      <c r="F228" s="229" t="s">
        <v>476</v>
      </c>
      <c r="G228" s="230" t="s">
        <v>363</v>
      </c>
      <c r="H228" s="231">
        <v>144.88</v>
      </c>
      <c r="I228" s="232"/>
      <c r="J228" s="233">
        <f>ROUND(I228*H228,2)</f>
        <v>0</v>
      </c>
      <c r="K228" s="229" t="s">
        <v>127</v>
      </c>
      <c r="L228" s="45"/>
      <c r="M228" s="234" t="s">
        <v>19</v>
      </c>
      <c r="N228" s="235" t="s">
        <v>40</v>
      </c>
      <c r="O228" s="85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8" t="s">
        <v>141</v>
      </c>
      <c r="AT228" s="238" t="s">
        <v>123</v>
      </c>
      <c r="AU228" s="238" t="s">
        <v>78</v>
      </c>
      <c r="AY228" s="18" t="s">
        <v>120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8" t="s">
        <v>76</v>
      </c>
      <c r="BK228" s="239">
        <f>ROUND(I228*H228,2)</f>
        <v>0</v>
      </c>
      <c r="BL228" s="18" t="s">
        <v>141</v>
      </c>
      <c r="BM228" s="238" t="s">
        <v>477</v>
      </c>
    </row>
    <row r="229" s="2" customFormat="1">
      <c r="A229" s="39"/>
      <c r="B229" s="40"/>
      <c r="C229" s="41"/>
      <c r="D229" s="240" t="s">
        <v>130</v>
      </c>
      <c r="E229" s="41"/>
      <c r="F229" s="241" t="s">
        <v>478</v>
      </c>
      <c r="G229" s="41"/>
      <c r="H229" s="41"/>
      <c r="I229" s="147"/>
      <c r="J229" s="41"/>
      <c r="K229" s="41"/>
      <c r="L229" s="45"/>
      <c r="M229" s="242"/>
      <c r="N229" s="243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130</v>
      </c>
      <c r="AU229" s="18" t="s">
        <v>78</v>
      </c>
    </row>
    <row r="230" s="13" customFormat="1">
      <c r="A230" s="13"/>
      <c r="B230" s="244"/>
      <c r="C230" s="245"/>
      <c r="D230" s="240" t="s">
        <v>131</v>
      </c>
      <c r="E230" s="246" t="s">
        <v>19</v>
      </c>
      <c r="F230" s="247" t="s">
        <v>479</v>
      </c>
      <c r="G230" s="245"/>
      <c r="H230" s="246" t="s">
        <v>19</v>
      </c>
      <c r="I230" s="248"/>
      <c r="J230" s="245"/>
      <c r="K230" s="245"/>
      <c r="L230" s="249"/>
      <c r="M230" s="250"/>
      <c r="N230" s="251"/>
      <c r="O230" s="251"/>
      <c r="P230" s="251"/>
      <c r="Q230" s="251"/>
      <c r="R230" s="251"/>
      <c r="S230" s="251"/>
      <c r="T230" s="25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3" t="s">
        <v>131</v>
      </c>
      <c r="AU230" s="253" t="s">
        <v>78</v>
      </c>
      <c r="AV230" s="13" t="s">
        <v>76</v>
      </c>
      <c r="AW230" s="13" t="s">
        <v>31</v>
      </c>
      <c r="AX230" s="13" t="s">
        <v>69</v>
      </c>
      <c r="AY230" s="253" t="s">
        <v>120</v>
      </c>
    </row>
    <row r="231" s="14" customFormat="1">
      <c r="A231" s="14"/>
      <c r="B231" s="254"/>
      <c r="C231" s="255"/>
      <c r="D231" s="240" t="s">
        <v>131</v>
      </c>
      <c r="E231" s="256" t="s">
        <v>19</v>
      </c>
      <c r="F231" s="257" t="s">
        <v>480</v>
      </c>
      <c r="G231" s="255"/>
      <c r="H231" s="258">
        <v>72.379999999999995</v>
      </c>
      <c r="I231" s="259"/>
      <c r="J231" s="255"/>
      <c r="K231" s="255"/>
      <c r="L231" s="260"/>
      <c r="M231" s="261"/>
      <c r="N231" s="262"/>
      <c r="O231" s="262"/>
      <c r="P231" s="262"/>
      <c r="Q231" s="262"/>
      <c r="R231" s="262"/>
      <c r="S231" s="262"/>
      <c r="T231" s="26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4" t="s">
        <v>131</v>
      </c>
      <c r="AU231" s="264" t="s">
        <v>78</v>
      </c>
      <c r="AV231" s="14" t="s">
        <v>78</v>
      </c>
      <c r="AW231" s="14" t="s">
        <v>31</v>
      </c>
      <c r="AX231" s="14" t="s">
        <v>69</v>
      </c>
      <c r="AY231" s="264" t="s">
        <v>120</v>
      </c>
    </row>
    <row r="232" s="13" customFormat="1">
      <c r="A232" s="13"/>
      <c r="B232" s="244"/>
      <c r="C232" s="245"/>
      <c r="D232" s="240" t="s">
        <v>131</v>
      </c>
      <c r="E232" s="246" t="s">
        <v>19</v>
      </c>
      <c r="F232" s="247" t="s">
        <v>481</v>
      </c>
      <c r="G232" s="245"/>
      <c r="H232" s="246" t="s">
        <v>19</v>
      </c>
      <c r="I232" s="248"/>
      <c r="J232" s="245"/>
      <c r="K232" s="245"/>
      <c r="L232" s="249"/>
      <c r="M232" s="250"/>
      <c r="N232" s="251"/>
      <c r="O232" s="251"/>
      <c r="P232" s="251"/>
      <c r="Q232" s="251"/>
      <c r="R232" s="251"/>
      <c r="S232" s="251"/>
      <c r="T232" s="25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3" t="s">
        <v>131</v>
      </c>
      <c r="AU232" s="253" t="s">
        <v>78</v>
      </c>
      <c r="AV232" s="13" t="s">
        <v>76</v>
      </c>
      <c r="AW232" s="13" t="s">
        <v>31</v>
      </c>
      <c r="AX232" s="13" t="s">
        <v>69</v>
      </c>
      <c r="AY232" s="253" t="s">
        <v>120</v>
      </c>
    </row>
    <row r="233" s="14" customFormat="1">
      <c r="A233" s="14"/>
      <c r="B233" s="254"/>
      <c r="C233" s="255"/>
      <c r="D233" s="240" t="s">
        <v>131</v>
      </c>
      <c r="E233" s="256" t="s">
        <v>19</v>
      </c>
      <c r="F233" s="257" t="s">
        <v>482</v>
      </c>
      <c r="G233" s="255"/>
      <c r="H233" s="258">
        <v>72.5</v>
      </c>
      <c r="I233" s="259"/>
      <c r="J233" s="255"/>
      <c r="K233" s="255"/>
      <c r="L233" s="260"/>
      <c r="M233" s="261"/>
      <c r="N233" s="262"/>
      <c r="O233" s="262"/>
      <c r="P233" s="262"/>
      <c r="Q233" s="262"/>
      <c r="R233" s="262"/>
      <c r="S233" s="262"/>
      <c r="T233" s="26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4" t="s">
        <v>131</v>
      </c>
      <c r="AU233" s="264" t="s">
        <v>78</v>
      </c>
      <c r="AV233" s="14" t="s">
        <v>78</v>
      </c>
      <c r="AW233" s="14" t="s">
        <v>31</v>
      </c>
      <c r="AX233" s="14" t="s">
        <v>69</v>
      </c>
      <c r="AY233" s="264" t="s">
        <v>120</v>
      </c>
    </row>
    <row r="234" s="15" customFormat="1">
      <c r="A234" s="15"/>
      <c r="B234" s="269"/>
      <c r="C234" s="270"/>
      <c r="D234" s="240" t="s">
        <v>131</v>
      </c>
      <c r="E234" s="271" t="s">
        <v>19</v>
      </c>
      <c r="F234" s="272" t="s">
        <v>274</v>
      </c>
      <c r="G234" s="270"/>
      <c r="H234" s="273">
        <v>144.88</v>
      </c>
      <c r="I234" s="274"/>
      <c r="J234" s="270"/>
      <c r="K234" s="270"/>
      <c r="L234" s="275"/>
      <c r="M234" s="276"/>
      <c r="N234" s="277"/>
      <c r="O234" s="277"/>
      <c r="P234" s="277"/>
      <c r="Q234" s="277"/>
      <c r="R234" s="277"/>
      <c r="S234" s="277"/>
      <c r="T234" s="278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79" t="s">
        <v>131</v>
      </c>
      <c r="AU234" s="279" t="s">
        <v>78</v>
      </c>
      <c r="AV234" s="15" t="s">
        <v>141</v>
      </c>
      <c r="AW234" s="15" t="s">
        <v>31</v>
      </c>
      <c r="AX234" s="15" t="s">
        <v>76</v>
      </c>
      <c r="AY234" s="279" t="s">
        <v>120</v>
      </c>
    </row>
    <row r="235" s="2" customFormat="1" ht="16.5" customHeight="1">
      <c r="A235" s="39"/>
      <c r="B235" s="40"/>
      <c r="C235" s="227" t="s">
        <v>483</v>
      </c>
      <c r="D235" s="227" t="s">
        <v>123</v>
      </c>
      <c r="E235" s="228" t="s">
        <v>484</v>
      </c>
      <c r="F235" s="229" t="s">
        <v>485</v>
      </c>
      <c r="G235" s="230" t="s">
        <v>363</v>
      </c>
      <c r="H235" s="231">
        <v>174.13999999999999</v>
      </c>
      <c r="I235" s="232"/>
      <c r="J235" s="233">
        <f>ROUND(I235*H235,2)</f>
        <v>0</v>
      </c>
      <c r="K235" s="229" t="s">
        <v>127</v>
      </c>
      <c r="L235" s="45"/>
      <c r="M235" s="234" t="s">
        <v>19</v>
      </c>
      <c r="N235" s="235" t="s">
        <v>40</v>
      </c>
      <c r="O235" s="85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8" t="s">
        <v>141</v>
      </c>
      <c r="AT235" s="238" t="s">
        <v>123</v>
      </c>
      <c r="AU235" s="238" t="s">
        <v>78</v>
      </c>
      <c r="AY235" s="18" t="s">
        <v>120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8" t="s">
        <v>76</v>
      </c>
      <c r="BK235" s="239">
        <f>ROUND(I235*H235,2)</f>
        <v>0</v>
      </c>
      <c r="BL235" s="18" t="s">
        <v>141</v>
      </c>
      <c r="BM235" s="238" t="s">
        <v>486</v>
      </c>
    </row>
    <row r="236" s="2" customFormat="1">
      <c r="A236" s="39"/>
      <c r="B236" s="40"/>
      <c r="C236" s="41"/>
      <c r="D236" s="240" t="s">
        <v>130</v>
      </c>
      <c r="E236" s="41"/>
      <c r="F236" s="241" t="s">
        <v>485</v>
      </c>
      <c r="G236" s="41"/>
      <c r="H236" s="41"/>
      <c r="I236" s="147"/>
      <c r="J236" s="41"/>
      <c r="K236" s="41"/>
      <c r="L236" s="45"/>
      <c r="M236" s="242"/>
      <c r="N236" s="243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130</v>
      </c>
      <c r="AU236" s="18" t="s">
        <v>78</v>
      </c>
    </row>
    <row r="237" s="14" customFormat="1">
      <c r="A237" s="14"/>
      <c r="B237" s="254"/>
      <c r="C237" s="255"/>
      <c r="D237" s="240" t="s">
        <v>131</v>
      </c>
      <c r="E237" s="256" t="s">
        <v>19</v>
      </c>
      <c r="F237" s="257" t="s">
        <v>487</v>
      </c>
      <c r="G237" s="255"/>
      <c r="H237" s="258">
        <v>174.13999999999999</v>
      </c>
      <c r="I237" s="259"/>
      <c r="J237" s="255"/>
      <c r="K237" s="255"/>
      <c r="L237" s="260"/>
      <c r="M237" s="261"/>
      <c r="N237" s="262"/>
      <c r="O237" s="262"/>
      <c r="P237" s="262"/>
      <c r="Q237" s="262"/>
      <c r="R237" s="262"/>
      <c r="S237" s="262"/>
      <c r="T237" s="26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4" t="s">
        <v>131</v>
      </c>
      <c r="AU237" s="264" t="s">
        <v>78</v>
      </c>
      <c r="AV237" s="14" t="s">
        <v>78</v>
      </c>
      <c r="AW237" s="14" t="s">
        <v>31</v>
      </c>
      <c r="AX237" s="14" t="s">
        <v>76</v>
      </c>
      <c r="AY237" s="264" t="s">
        <v>120</v>
      </c>
    </row>
    <row r="238" s="2" customFormat="1" ht="16.5" customHeight="1">
      <c r="A238" s="39"/>
      <c r="B238" s="40"/>
      <c r="C238" s="227" t="s">
        <v>488</v>
      </c>
      <c r="D238" s="227" t="s">
        <v>123</v>
      </c>
      <c r="E238" s="228" t="s">
        <v>489</v>
      </c>
      <c r="F238" s="229" t="s">
        <v>490</v>
      </c>
      <c r="G238" s="230" t="s">
        <v>491</v>
      </c>
      <c r="H238" s="231">
        <v>348.27999999999997</v>
      </c>
      <c r="I238" s="232"/>
      <c r="J238" s="233">
        <f>ROUND(I238*H238,2)</f>
        <v>0</v>
      </c>
      <c r="K238" s="229" t="s">
        <v>127</v>
      </c>
      <c r="L238" s="45"/>
      <c r="M238" s="234" t="s">
        <v>19</v>
      </c>
      <c r="N238" s="235" t="s">
        <v>40</v>
      </c>
      <c r="O238" s="85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8" t="s">
        <v>141</v>
      </c>
      <c r="AT238" s="238" t="s">
        <v>123</v>
      </c>
      <c r="AU238" s="238" t="s">
        <v>78</v>
      </c>
      <c r="AY238" s="18" t="s">
        <v>120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8" t="s">
        <v>76</v>
      </c>
      <c r="BK238" s="239">
        <f>ROUND(I238*H238,2)</f>
        <v>0</v>
      </c>
      <c r="BL238" s="18" t="s">
        <v>141</v>
      </c>
      <c r="BM238" s="238" t="s">
        <v>492</v>
      </c>
    </row>
    <row r="239" s="2" customFormat="1">
      <c r="A239" s="39"/>
      <c r="B239" s="40"/>
      <c r="C239" s="41"/>
      <c r="D239" s="240" t="s">
        <v>130</v>
      </c>
      <c r="E239" s="41"/>
      <c r="F239" s="241" t="s">
        <v>493</v>
      </c>
      <c r="G239" s="41"/>
      <c r="H239" s="41"/>
      <c r="I239" s="147"/>
      <c r="J239" s="41"/>
      <c r="K239" s="41"/>
      <c r="L239" s="45"/>
      <c r="M239" s="242"/>
      <c r="N239" s="243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130</v>
      </c>
      <c r="AU239" s="18" t="s">
        <v>78</v>
      </c>
    </row>
    <row r="240" s="14" customFormat="1">
      <c r="A240" s="14"/>
      <c r="B240" s="254"/>
      <c r="C240" s="255"/>
      <c r="D240" s="240" t="s">
        <v>131</v>
      </c>
      <c r="E240" s="256" t="s">
        <v>19</v>
      </c>
      <c r="F240" s="257" t="s">
        <v>494</v>
      </c>
      <c r="G240" s="255"/>
      <c r="H240" s="258">
        <v>348.27999999999997</v>
      </c>
      <c r="I240" s="259"/>
      <c r="J240" s="255"/>
      <c r="K240" s="255"/>
      <c r="L240" s="260"/>
      <c r="M240" s="261"/>
      <c r="N240" s="262"/>
      <c r="O240" s="262"/>
      <c r="P240" s="262"/>
      <c r="Q240" s="262"/>
      <c r="R240" s="262"/>
      <c r="S240" s="262"/>
      <c r="T240" s="26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4" t="s">
        <v>131</v>
      </c>
      <c r="AU240" s="264" t="s">
        <v>78</v>
      </c>
      <c r="AV240" s="14" t="s">
        <v>78</v>
      </c>
      <c r="AW240" s="14" t="s">
        <v>31</v>
      </c>
      <c r="AX240" s="14" t="s">
        <v>76</v>
      </c>
      <c r="AY240" s="264" t="s">
        <v>120</v>
      </c>
    </row>
    <row r="241" s="2" customFormat="1" ht="16.5" customHeight="1">
      <c r="A241" s="39"/>
      <c r="B241" s="40"/>
      <c r="C241" s="227" t="s">
        <v>495</v>
      </c>
      <c r="D241" s="227" t="s">
        <v>123</v>
      </c>
      <c r="E241" s="228" t="s">
        <v>496</v>
      </c>
      <c r="F241" s="229" t="s">
        <v>497</v>
      </c>
      <c r="G241" s="230" t="s">
        <v>363</v>
      </c>
      <c r="H241" s="231">
        <v>87.359999999999999</v>
      </c>
      <c r="I241" s="232"/>
      <c r="J241" s="233">
        <f>ROUND(I241*H241,2)</f>
        <v>0</v>
      </c>
      <c r="K241" s="229" t="s">
        <v>127</v>
      </c>
      <c r="L241" s="45"/>
      <c r="M241" s="234" t="s">
        <v>19</v>
      </c>
      <c r="N241" s="235" t="s">
        <v>40</v>
      </c>
      <c r="O241" s="85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8" t="s">
        <v>141</v>
      </c>
      <c r="AT241" s="238" t="s">
        <v>123</v>
      </c>
      <c r="AU241" s="238" t="s">
        <v>78</v>
      </c>
      <c r="AY241" s="18" t="s">
        <v>120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8" t="s">
        <v>76</v>
      </c>
      <c r="BK241" s="239">
        <f>ROUND(I241*H241,2)</f>
        <v>0</v>
      </c>
      <c r="BL241" s="18" t="s">
        <v>141</v>
      </c>
      <c r="BM241" s="238" t="s">
        <v>498</v>
      </c>
    </row>
    <row r="242" s="2" customFormat="1">
      <c r="A242" s="39"/>
      <c r="B242" s="40"/>
      <c r="C242" s="41"/>
      <c r="D242" s="240" t="s">
        <v>130</v>
      </c>
      <c r="E242" s="41"/>
      <c r="F242" s="241" t="s">
        <v>499</v>
      </c>
      <c r="G242" s="41"/>
      <c r="H242" s="41"/>
      <c r="I242" s="147"/>
      <c r="J242" s="41"/>
      <c r="K242" s="41"/>
      <c r="L242" s="45"/>
      <c r="M242" s="242"/>
      <c r="N242" s="243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130</v>
      </c>
      <c r="AU242" s="18" t="s">
        <v>78</v>
      </c>
    </row>
    <row r="243" s="13" customFormat="1">
      <c r="A243" s="13"/>
      <c r="B243" s="244"/>
      <c r="C243" s="245"/>
      <c r="D243" s="240" t="s">
        <v>131</v>
      </c>
      <c r="E243" s="246" t="s">
        <v>19</v>
      </c>
      <c r="F243" s="247" t="s">
        <v>500</v>
      </c>
      <c r="G243" s="245"/>
      <c r="H243" s="246" t="s">
        <v>19</v>
      </c>
      <c r="I243" s="248"/>
      <c r="J243" s="245"/>
      <c r="K243" s="245"/>
      <c r="L243" s="249"/>
      <c r="M243" s="250"/>
      <c r="N243" s="251"/>
      <c r="O243" s="251"/>
      <c r="P243" s="251"/>
      <c r="Q243" s="251"/>
      <c r="R243" s="251"/>
      <c r="S243" s="251"/>
      <c r="T243" s="25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3" t="s">
        <v>131</v>
      </c>
      <c r="AU243" s="253" t="s">
        <v>78</v>
      </c>
      <c r="AV243" s="13" t="s">
        <v>76</v>
      </c>
      <c r="AW243" s="13" t="s">
        <v>31</v>
      </c>
      <c r="AX243" s="13" t="s">
        <v>69</v>
      </c>
      <c r="AY243" s="253" t="s">
        <v>120</v>
      </c>
    </row>
    <row r="244" s="14" customFormat="1">
      <c r="A244" s="14"/>
      <c r="B244" s="254"/>
      <c r="C244" s="255"/>
      <c r="D244" s="240" t="s">
        <v>131</v>
      </c>
      <c r="E244" s="256" t="s">
        <v>19</v>
      </c>
      <c r="F244" s="257" t="s">
        <v>501</v>
      </c>
      <c r="G244" s="255"/>
      <c r="H244" s="258">
        <v>87.359999999999999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4" t="s">
        <v>131</v>
      </c>
      <c r="AU244" s="264" t="s">
        <v>78</v>
      </c>
      <c r="AV244" s="14" t="s">
        <v>78</v>
      </c>
      <c r="AW244" s="14" t="s">
        <v>31</v>
      </c>
      <c r="AX244" s="14" t="s">
        <v>76</v>
      </c>
      <c r="AY244" s="264" t="s">
        <v>120</v>
      </c>
    </row>
    <row r="245" s="2" customFormat="1" ht="16.5" customHeight="1">
      <c r="A245" s="39"/>
      <c r="B245" s="40"/>
      <c r="C245" s="280" t="s">
        <v>502</v>
      </c>
      <c r="D245" s="280" t="s">
        <v>503</v>
      </c>
      <c r="E245" s="281" t="s">
        <v>504</v>
      </c>
      <c r="F245" s="282" t="s">
        <v>505</v>
      </c>
      <c r="G245" s="283" t="s">
        <v>491</v>
      </c>
      <c r="H245" s="284">
        <v>165.98400000000001</v>
      </c>
      <c r="I245" s="285"/>
      <c r="J245" s="286">
        <f>ROUND(I245*H245,2)</f>
        <v>0</v>
      </c>
      <c r="K245" s="282" t="s">
        <v>127</v>
      </c>
      <c r="L245" s="287"/>
      <c r="M245" s="288" t="s">
        <v>19</v>
      </c>
      <c r="N245" s="289" t="s">
        <v>40</v>
      </c>
      <c r="O245" s="85"/>
      <c r="P245" s="236">
        <f>O245*H245</f>
        <v>0</v>
      </c>
      <c r="Q245" s="236">
        <v>1</v>
      </c>
      <c r="R245" s="236">
        <f>Q245*H245</f>
        <v>165.98400000000001</v>
      </c>
      <c r="S245" s="236">
        <v>0</v>
      </c>
      <c r="T245" s="237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8" t="s">
        <v>159</v>
      </c>
      <c r="AT245" s="238" t="s">
        <v>503</v>
      </c>
      <c r="AU245" s="238" t="s">
        <v>78</v>
      </c>
      <c r="AY245" s="18" t="s">
        <v>120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8" t="s">
        <v>76</v>
      </c>
      <c r="BK245" s="239">
        <f>ROUND(I245*H245,2)</f>
        <v>0</v>
      </c>
      <c r="BL245" s="18" t="s">
        <v>141</v>
      </c>
      <c r="BM245" s="238" t="s">
        <v>506</v>
      </c>
    </row>
    <row r="246" s="2" customFormat="1">
      <c r="A246" s="39"/>
      <c r="B246" s="40"/>
      <c r="C246" s="41"/>
      <c r="D246" s="240" t="s">
        <v>130</v>
      </c>
      <c r="E246" s="41"/>
      <c r="F246" s="241" t="s">
        <v>505</v>
      </c>
      <c r="G246" s="41"/>
      <c r="H246" s="41"/>
      <c r="I246" s="147"/>
      <c r="J246" s="41"/>
      <c r="K246" s="41"/>
      <c r="L246" s="45"/>
      <c r="M246" s="242"/>
      <c r="N246" s="243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130</v>
      </c>
      <c r="AU246" s="18" t="s">
        <v>78</v>
      </c>
    </row>
    <row r="247" s="14" customFormat="1">
      <c r="A247" s="14"/>
      <c r="B247" s="254"/>
      <c r="C247" s="255"/>
      <c r="D247" s="240" t="s">
        <v>131</v>
      </c>
      <c r="E247" s="256" t="s">
        <v>19</v>
      </c>
      <c r="F247" s="257" t="s">
        <v>507</v>
      </c>
      <c r="G247" s="255"/>
      <c r="H247" s="258">
        <v>165.98400000000001</v>
      </c>
      <c r="I247" s="259"/>
      <c r="J247" s="255"/>
      <c r="K247" s="255"/>
      <c r="L247" s="260"/>
      <c r="M247" s="261"/>
      <c r="N247" s="262"/>
      <c r="O247" s="262"/>
      <c r="P247" s="262"/>
      <c r="Q247" s="262"/>
      <c r="R247" s="262"/>
      <c r="S247" s="262"/>
      <c r="T247" s="26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4" t="s">
        <v>131</v>
      </c>
      <c r="AU247" s="264" t="s">
        <v>78</v>
      </c>
      <c r="AV247" s="14" t="s">
        <v>78</v>
      </c>
      <c r="AW247" s="14" t="s">
        <v>31</v>
      </c>
      <c r="AX247" s="14" t="s">
        <v>76</v>
      </c>
      <c r="AY247" s="264" t="s">
        <v>120</v>
      </c>
    </row>
    <row r="248" s="2" customFormat="1" ht="16.5" customHeight="1">
      <c r="A248" s="39"/>
      <c r="B248" s="40"/>
      <c r="C248" s="227" t="s">
        <v>508</v>
      </c>
      <c r="D248" s="227" t="s">
        <v>123</v>
      </c>
      <c r="E248" s="228" t="s">
        <v>509</v>
      </c>
      <c r="F248" s="229" t="s">
        <v>510</v>
      </c>
      <c r="G248" s="230" t="s">
        <v>268</v>
      </c>
      <c r="H248" s="231">
        <v>83.200000000000003</v>
      </c>
      <c r="I248" s="232"/>
      <c r="J248" s="233">
        <f>ROUND(I248*H248,2)</f>
        <v>0</v>
      </c>
      <c r="K248" s="229" t="s">
        <v>127</v>
      </c>
      <c r="L248" s="45"/>
      <c r="M248" s="234" t="s">
        <v>19</v>
      </c>
      <c r="N248" s="235" t="s">
        <v>40</v>
      </c>
      <c r="O248" s="85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8" t="s">
        <v>141</v>
      </c>
      <c r="AT248" s="238" t="s">
        <v>123</v>
      </c>
      <c r="AU248" s="238" t="s">
        <v>78</v>
      </c>
      <c r="AY248" s="18" t="s">
        <v>120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8" t="s">
        <v>76</v>
      </c>
      <c r="BK248" s="239">
        <f>ROUND(I248*H248,2)</f>
        <v>0</v>
      </c>
      <c r="BL248" s="18" t="s">
        <v>141</v>
      </c>
      <c r="BM248" s="238" t="s">
        <v>511</v>
      </c>
    </row>
    <row r="249" s="2" customFormat="1">
      <c r="A249" s="39"/>
      <c r="B249" s="40"/>
      <c r="C249" s="41"/>
      <c r="D249" s="240" t="s">
        <v>130</v>
      </c>
      <c r="E249" s="41"/>
      <c r="F249" s="241" t="s">
        <v>512</v>
      </c>
      <c r="G249" s="41"/>
      <c r="H249" s="41"/>
      <c r="I249" s="147"/>
      <c r="J249" s="41"/>
      <c r="K249" s="41"/>
      <c r="L249" s="45"/>
      <c r="M249" s="242"/>
      <c r="N249" s="243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130</v>
      </c>
      <c r="AU249" s="18" t="s">
        <v>78</v>
      </c>
    </row>
    <row r="250" s="14" customFormat="1">
      <c r="A250" s="14"/>
      <c r="B250" s="254"/>
      <c r="C250" s="255"/>
      <c r="D250" s="240" t="s">
        <v>131</v>
      </c>
      <c r="E250" s="256" t="s">
        <v>19</v>
      </c>
      <c r="F250" s="257" t="s">
        <v>513</v>
      </c>
      <c r="G250" s="255"/>
      <c r="H250" s="258">
        <v>83.200000000000003</v>
      </c>
      <c r="I250" s="259"/>
      <c r="J250" s="255"/>
      <c r="K250" s="255"/>
      <c r="L250" s="260"/>
      <c r="M250" s="261"/>
      <c r="N250" s="262"/>
      <c r="O250" s="262"/>
      <c r="P250" s="262"/>
      <c r="Q250" s="262"/>
      <c r="R250" s="262"/>
      <c r="S250" s="262"/>
      <c r="T250" s="26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4" t="s">
        <v>131</v>
      </c>
      <c r="AU250" s="264" t="s">
        <v>78</v>
      </c>
      <c r="AV250" s="14" t="s">
        <v>78</v>
      </c>
      <c r="AW250" s="14" t="s">
        <v>31</v>
      </c>
      <c r="AX250" s="14" t="s">
        <v>76</v>
      </c>
      <c r="AY250" s="264" t="s">
        <v>120</v>
      </c>
    </row>
    <row r="251" s="2" customFormat="1" ht="16.5" customHeight="1">
      <c r="A251" s="39"/>
      <c r="B251" s="40"/>
      <c r="C251" s="227" t="s">
        <v>514</v>
      </c>
      <c r="D251" s="227" t="s">
        <v>123</v>
      </c>
      <c r="E251" s="228" t="s">
        <v>515</v>
      </c>
      <c r="F251" s="229" t="s">
        <v>516</v>
      </c>
      <c r="G251" s="230" t="s">
        <v>268</v>
      </c>
      <c r="H251" s="231">
        <v>290</v>
      </c>
      <c r="I251" s="232"/>
      <c r="J251" s="233">
        <f>ROUND(I251*H251,2)</f>
        <v>0</v>
      </c>
      <c r="K251" s="229" t="s">
        <v>127</v>
      </c>
      <c r="L251" s="45"/>
      <c r="M251" s="234" t="s">
        <v>19</v>
      </c>
      <c r="N251" s="235" t="s">
        <v>40</v>
      </c>
      <c r="O251" s="85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141</v>
      </c>
      <c r="AT251" s="238" t="s">
        <v>123</v>
      </c>
      <c r="AU251" s="238" t="s">
        <v>78</v>
      </c>
      <c r="AY251" s="18" t="s">
        <v>120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76</v>
      </c>
      <c r="BK251" s="239">
        <f>ROUND(I251*H251,2)</f>
        <v>0</v>
      </c>
      <c r="BL251" s="18" t="s">
        <v>141</v>
      </c>
      <c r="BM251" s="238" t="s">
        <v>517</v>
      </c>
    </row>
    <row r="252" s="2" customFormat="1">
      <c r="A252" s="39"/>
      <c r="B252" s="40"/>
      <c r="C252" s="41"/>
      <c r="D252" s="240" t="s">
        <v>130</v>
      </c>
      <c r="E252" s="41"/>
      <c r="F252" s="241" t="s">
        <v>518</v>
      </c>
      <c r="G252" s="41"/>
      <c r="H252" s="41"/>
      <c r="I252" s="147"/>
      <c r="J252" s="41"/>
      <c r="K252" s="41"/>
      <c r="L252" s="45"/>
      <c r="M252" s="242"/>
      <c r="N252" s="243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130</v>
      </c>
      <c r="AU252" s="18" t="s">
        <v>78</v>
      </c>
    </row>
    <row r="253" s="14" customFormat="1">
      <c r="A253" s="14"/>
      <c r="B253" s="254"/>
      <c r="C253" s="255"/>
      <c r="D253" s="240" t="s">
        <v>131</v>
      </c>
      <c r="E253" s="256" t="s">
        <v>19</v>
      </c>
      <c r="F253" s="257" t="s">
        <v>519</v>
      </c>
      <c r="G253" s="255"/>
      <c r="H253" s="258">
        <v>290</v>
      </c>
      <c r="I253" s="259"/>
      <c r="J253" s="255"/>
      <c r="K253" s="255"/>
      <c r="L253" s="260"/>
      <c r="M253" s="261"/>
      <c r="N253" s="262"/>
      <c r="O253" s="262"/>
      <c r="P253" s="262"/>
      <c r="Q253" s="262"/>
      <c r="R253" s="262"/>
      <c r="S253" s="262"/>
      <c r="T253" s="26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4" t="s">
        <v>131</v>
      </c>
      <c r="AU253" s="264" t="s">
        <v>78</v>
      </c>
      <c r="AV253" s="14" t="s">
        <v>78</v>
      </c>
      <c r="AW253" s="14" t="s">
        <v>31</v>
      </c>
      <c r="AX253" s="14" t="s">
        <v>76</v>
      </c>
      <c r="AY253" s="264" t="s">
        <v>120</v>
      </c>
    </row>
    <row r="254" s="2" customFormat="1" ht="16.5" customHeight="1">
      <c r="A254" s="39"/>
      <c r="B254" s="40"/>
      <c r="C254" s="227" t="s">
        <v>520</v>
      </c>
      <c r="D254" s="227" t="s">
        <v>123</v>
      </c>
      <c r="E254" s="228" t="s">
        <v>521</v>
      </c>
      <c r="F254" s="229" t="s">
        <v>522</v>
      </c>
      <c r="G254" s="230" t="s">
        <v>268</v>
      </c>
      <c r="H254" s="231">
        <v>290</v>
      </c>
      <c r="I254" s="232"/>
      <c r="J254" s="233">
        <f>ROUND(I254*H254,2)</f>
        <v>0</v>
      </c>
      <c r="K254" s="229" t="s">
        <v>127</v>
      </c>
      <c r="L254" s="45"/>
      <c r="M254" s="234" t="s">
        <v>19</v>
      </c>
      <c r="N254" s="235" t="s">
        <v>40</v>
      </c>
      <c r="O254" s="85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141</v>
      </c>
      <c r="AT254" s="238" t="s">
        <v>123</v>
      </c>
      <c r="AU254" s="238" t="s">
        <v>78</v>
      </c>
      <c r="AY254" s="18" t="s">
        <v>120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76</v>
      </c>
      <c r="BK254" s="239">
        <f>ROUND(I254*H254,2)</f>
        <v>0</v>
      </c>
      <c r="BL254" s="18" t="s">
        <v>141</v>
      </c>
      <c r="BM254" s="238" t="s">
        <v>523</v>
      </c>
    </row>
    <row r="255" s="2" customFormat="1">
      <c r="A255" s="39"/>
      <c r="B255" s="40"/>
      <c r="C255" s="41"/>
      <c r="D255" s="240" t="s">
        <v>130</v>
      </c>
      <c r="E255" s="41"/>
      <c r="F255" s="241" t="s">
        <v>524</v>
      </c>
      <c r="G255" s="41"/>
      <c r="H255" s="41"/>
      <c r="I255" s="147"/>
      <c r="J255" s="41"/>
      <c r="K255" s="41"/>
      <c r="L255" s="45"/>
      <c r="M255" s="242"/>
      <c r="N255" s="243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130</v>
      </c>
      <c r="AU255" s="18" t="s">
        <v>78</v>
      </c>
    </row>
    <row r="256" s="14" customFormat="1">
      <c r="A256" s="14"/>
      <c r="B256" s="254"/>
      <c r="C256" s="255"/>
      <c r="D256" s="240" t="s">
        <v>131</v>
      </c>
      <c r="E256" s="256" t="s">
        <v>19</v>
      </c>
      <c r="F256" s="257" t="s">
        <v>519</v>
      </c>
      <c r="G256" s="255"/>
      <c r="H256" s="258">
        <v>290</v>
      </c>
      <c r="I256" s="259"/>
      <c r="J256" s="255"/>
      <c r="K256" s="255"/>
      <c r="L256" s="260"/>
      <c r="M256" s="261"/>
      <c r="N256" s="262"/>
      <c r="O256" s="262"/>
      <c r="P256" s="262"/>
      <c r="Q256" s="262"/>
      <c r="R256" s="262"/>
      <c r="S256" s="262"/>
      <c r="T256" s="26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4" t="s">
        <v>131</v>
      </c>
      <c r="AU256" s="264" t="s">
        <v>78</v>
      </c>
      <c r="AV256" s="14" t="s">
        <v>78</v>
      </c>
      <c r="AW256" s="14" t="s">
        <v>31</v>
      </c>
      <c r="AX256" s="14" t="s">
        <v>76</v>
      </c>
      <c r="AY256" s="264" t="s">
        <v>120</v>
      </c>
    </row>
    <row r="257" s="2" customFormat="1" ht="16.5" customHeight="1">
      <c r="A257" s="39"/>
      <c r="B257" s="40"/>
      <c r="C257" s="227" t="s">
        <v>525</v>
      </c>
      <c r="D257" s="227" t="s">
        <v>123</v>
      </c>
      <c r="E257" s="228" t="s">
        <v>526</v>
      </c>
      <c r="F257" s="229" t="s">
        <v>527</v>
      </c>
      <c r="G257" s="230" t="s">
        <v>268</v>
      </c>
      <c r="H257" s="231">
        <v>290</v>
      </c>
      <c r="I257" s="232"/>
      <c r="J257" s="233">
        <f>ROUND(I257*H257,2)</f>
        <v>0</v>
      </c>
      <c r="K257" s="229" t="s">
        <v>127</v>
      </c>
      <c r="L257" s="45"/>
      <c r="M257" s="234" t="s">
        <v>19</v>
      </c>
      <c r="N257" s="235" t="s">
        <v>40</v>
      </c>
      <c r="O257" s="85"/>
      <c r="P257" s="236">
        <f>O257*H257</f>
        <v>0</v>
      </c>
      <c r="Q257" s="236">
        <v>0.0012700000000000001</v>
      </c>
      <c r="R257" s="236">
        <f>Q257*H257</f>
        <v>0.36830000000000002</v>
      </c>
      <c r="S257" s="236">
        <v>0</v>
      </c>
      <c r="T257" s="237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8" t="s">
        <v>141</v>
      </c>
      <c r="AT257" s="238" t="s">
        <v>123</v>
      </c>
      <c r="AU257" s="238" t="s">
        <v>78</v>
      </c>
      <c r="AY257" s="18" t="s">
        <v>120</v>
      </c>
      <c r="BE257" s="239">
        <f>IF(N257="základní",J257,0)</f>
        <v>0</v>
      </c>
      <c r="BF257" s="239">
        <f>IF(N257="snížená",J257,0)</f>
        <v>0</v>
      </c>
      <c r="BG257" s="239">
        <f>IF(N257="zákl. přenesená",J257,0)</f>
        <v>0</v>
      </c>
      <c r="BH257" s="239">
        <f>IF(N257="sníž. přenesená",J257,0)</f>
        <v>0</v>
      </c>
      <c r="BI257" s="239">
        <f>IF(N257="nulová",J257,0)</f>
        <v>0</v>
      </c>
      <c r="BJ257" s="18" t="s">
        <v>76</v>
      </c>
      <c r="BK257" s="239">
        <f>ROUND(I257*H257,2)</f>
        <v>0</v>
      </c>
      <c r="BL257" s="18" t="s">
        <v>141</v>
      </c>
      <c r="BM257" s="238" t="s">
        <v>528</v>
      </c>
    </row>
    <row r="258" s="2" customFormat="1">
      <c r="A258" s="39"/>
      <c r="B258" s="40"/>
      <c r="C258" s="41"/>
      <c r="D258" s="240" t="s">
        <v>130</v>
      </c>
      <c r="E258" s="41"/>
      <c r="F258" s="241" t="s">
        <v>527</v>
      </c>
      <c r="G258" s="41"/>
      <c r="H258" s="41"/>
      <c r="I258" s="147"/>
      <c r="J258" s="41"/>
      <c r="K258" s="41"/>
      <c r="L258" s="45"/>
      <c r="M258" s="242"/>
      <c r="N258" s="243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130</v>
      </c>
      <c r="AU258" s="18" t="s">
        <v>78</v>
      </c>
    </row>
    <row r="259" s="2" customFormat="1" ht="16.5" customHeight="1">
      <c r="A259" s="39"/>
      <c r="B259" s="40"/>
      <c r="C259" s="280" t="s">
        <v>529</v>
      </c>
      <c r="D259" s="280" t="s">
        <v>503</v>
      </c>
      <c r="E259" s="281" t="s">
        <v>530</v>
      </c>
      <c r="F259" s="282" t="s">
        <v>531</v>
      </c>
      <c r="G259" s="283" t="s">
        <v>532</v>
      </c>
      <c r="H259" s="284">
        <v>7.25</v>
      </c>
      <c r="I259" s="285"/>
      <c r="J259" s="286">
        <f>ROUND(I259*H259,2)</f>
        <v>0</v>
      </c>
      <c r="K259" s="282" t="s">
        <v>127</v>
      </c>
      <c r="L259" s="287"/>
      <c r="M259" s="288" t="s">
        <v>19</v>
      </c>
      <c r="N259" s="289" t="s">
        <v>40</v>
      </c>
      <c r="O259" s="85"/>
      <c r="P259" s="236">
        <f>O259*H259</f>
        <v>0</v>
      </c>
      <c r="Q259" s="236">
        <v>0.001</v>
      </c>
      <c r="R259" s="236">
        <f>Q259*H259</f>
        <v>0.0072500000000000004</v>
      </c>
      <c r="S259" s="236">
        <v>0</v>
      </c>
      <c r="T259" s="237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8" t="s">
        <v>159</v>
      </c>
      <c r="AT259" s="238" t="s">
        <v>503</v>
      </c>
      <c r="AU259" s="238" t="s">
        <v>78</v>
      </c>
      <c r="AY259" s="18" t="s">
        <v>120</v>
      </c>
      <c r="BE259" s="239">
        <f>IF(N259="základní",J259,0)</f>
        <v>0</v>
      </c>
      <c r="BF259" s="239">
        <f>IF(N259="snížená",J259,0)</f>
        <v>0</v>
      </c>
      <c r="BG259" s="239">
        <f>IF(N259="zákl. přenesená",J259,0)</f>
        <v>0</v>
      </c>
      <c r="BH259" s="239">
        <f>IF(N259="sníž. přenesená",J259,0)</f>
        <v>0</v>
      </c>
      <c r="BI259" s="239">
        <f>IF(N259="nulová",J259,0)</f>
        <v>0</v>
      </c>
      <c r="BJ259" s="18" t="s">
        <v>76</v>
      </c>
      <c r="BK259" s="239">
        <f>ROUND(I259*H259,2)</f>
        <v>0</v>
      </c>
      <c r="BL259" s="18" t="s">
        <v>141</v>
      </c>
      <c r="BM259" s="238" t="s">
        <v>533</v>
      </c>
    </row>
    <row r="260" s="2" customFormat="1">
      <c r="A260" s="39"/>
      <c r="B260" s="40"/>
      <c r="C260" s="41"/>
      <c r="D260" s="240" t="s">
        <v>130</v>
      </c>
      <c r="E260" s="41"/>
      <c r="F260" s="241" t="s">
        <v>531</v>
      </c>
      <c r="G260" s="41"/>
      <c r="H260" s="41"/>
      <c r="I260" s="147"/>
      <c r="J260" s="41"/>
      <c r="K260" s="41"/>
      <c r="L260" s="45"/>
      <c r="M260" s="242"/>
      <c r="N260" s="243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130</v>
      </c>
      <c r="AU260" s="18" t="s">
        <v>78</v>
      </c>
    </row>
    <row r="261" s="14" customFormat="1">
      <c r="A261" s="14"/>
      <c r="B261" s="254"/>
      <c r="C261" s="255"/>
      <c r="D261" s="240" t="s">
        <v>131</v>
      </c>
      <c r="E261" s="255"/>
      <c r="F261" s="257" t="s">
        <v>534</v>
      </c>
      <c r="G261" s="255"/>
      <c r="H261" s="258">
        <v>7.25</v>
      </c>
      <c r="I261" s="259"/>
      <c r="J261" s="255"/>
      <c r="K261" s="255"/>
      <c r="L261" s="260"/>
      <c r="M261" s="261"/>
      <c r="N261" s="262"/>
      <c r="O261" s="262"/>
      <c r="P261" s="262"/>
      <c r="Q261" s="262"/>
      <c r="R261" s="262"/>
      <c r="S261" s="262"/>
      <c r="T261" s="26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4" t="s">
        <v>131</v>
      </c>
      <c r="AU261" s="264" t="s">
        <v>78</v>
      </c>
      <c r="AV261" s="14" t="s">
        <v>78</v>
      </c>
      <c r="AW261" s="14" t="s">
        <v>4</v>
      </c>
      <c r="AX261" s="14" t="s">
        <v>76</v>
      </c>
      <c r="AY261" s="264" t="s">
        <v>120</v>
      </c>
    </row>
    <row r="262" s="2" customFormat="1" ht="16.5" customHeight="1">
      <c r="A262" s="39"/>
      <c r="B262" s="40"/>
      <c r="C262" s="227" t="s">
        <v>535</v>
      </c>
      <c r="D262" s="227" t="s">
        <v>123</v>
      </c>
      <c r="E262" s="228" t="s">
        <v>536</v>
      </c>
      <c r="F262" s="229" t="s">
        <v>537</v>
      </c>
      <c r="G262" s="230" t="s">
        <v>363</v>
      </c>
      <c r="H262" s="231">
        <v>14.5</v>
      </c>
      <c r="I262" s="232"/>
      <c r="J262" s="233">
        <f>ROUND(I262*H262,2)</f>
        <v>0</v>
      </c>
      <c r="K262" s="229" t="s">
        <v>127</v>
      </c>
      <c r="L262" s="45"/>
      <c r="M262" s="234" t="s">
        <v>19</v>
      </c>
      <c r="N262" s="235" t="s">
        <v>40</v>
      </c>
      <c r="O262" s="85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8" t="s">
        <v>141</v>
      </c>
      <c r="AT262" s="238" t="s">
        <v>123</v>
      </c>
      <c r="AU262" s="238" t="s">
        <v>78</v>
      </c>
      <c r="AY262" s="18" t="s">
        <v>120</v>
      </c>
      <c r="BE262" s="239">
        <f>IF(N262="základní",J262,0)</f>
        <v>0</v>
      </c>
      <c r="BF262" s="239">
        <f>IF(N262="snížená",J262,0)</f>
        <v>0</v>
      </c>
      <c r="BG262" s="239">
        <f>IF(N262="zákl. přenesená",J262,0)</f>
        <v>0</v>
      </c>
      <c r="BH262" s="239">
        <f>IF(N262="sníž. přenesená",J262,0)</f>
        <v>0</v>
      </c>
      <c r="BI262" s="239">
        <f>IF(N262="nulová",J262,0)</f>
        <v>0</v>
      </c>
      <c r="BJ262" s="18" t="s">
        <v>76</v>
      </c>
      <c r="BK262" s="239">
        <f>ROUND(I262*H262,2)</f>
        <v>0</v>
      </c>
      <c r="BL262" s="18" t="s">
        <v>141</v>
      </c>
      <c r="BM262" s="238" t="s">
        <v>538</v>
      </c>
    </row>
    <row r="263" s="2" customFormat="1">
      <c r="A263" s="39"/>
      <c r="B263" s="40"/>
      <c r="C263" s="41"/>
      <c r="D263" s="240" t="s">
        <v>130</v>
      </c>
      <c r="E263" s="41"/>
      <c r="F263" s="241" t="s">
        <v>539</v>
      </c>
      <c r="G263" s="41"/>
      <c r="H263" s="41"/>
      <c r="I263" s="147"/>
      <c r="J263" s="41"/>
      <c r="K263" s="41"/>
      <c r="L263" s="45"/>
      <c r="M263" s="242"/>
      <c r="N263" s="243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130</v>
      </c>
      <c r="AU263" s="18" t="s">
        <v>78</v>
      </c>
    </row>
    <row r="264" s="14" customFormat="1">
      <c r="A264" s="14"/>
      <c r="B264" s="254"/>
      <c r="C264" s="255"/>
      <c r="D264" s="240" t="s">
        <v>131</v>
      </c>
      <c r="E264" s="256" t="s">
        <v>19</v>
      </c>
      <c r="F264" s="257" t="s">
        <v>540</v>
      </c>
      <c r="G264" s="255"/>
      <c r="H264" s="258">
        <v>14.5</v>
      </c>
      <c r="I264" s="259"/>
      <c r="J264" s="255"/>
      <c r="K264" s="255"/>
      <c r="L264" s="260"/>
      <c r="M264" s="261"/>
      <c r="N264" s="262"/>
      <c r="O264" s="262"/>
      <c r="P264" s="262"/>
      <c r="Q264" s="262"/>
      <c r="R264" s="262"/>
      <c r="S264" s="262"/>
      <c r="T264" s="26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4" t="s">
        <v>131</v>
      </c>
      <c r="AU264" s="264" t="s">
        <v>78</v>
      </c>
      <c r="AV264" s="14" t="s">
        <v>78</v>
      </c>
      <c r="AW264" s="14" t="s">
        <v>31</v>
      </c>
      <c r="AX264" s="14" t="s">
        <v>76</v>
      </c>
      <c r="AY264" s="264" t="s">
        <v>120</v>
      </c>
    </row>
    <row r="265" s="2" customFormat="1" ht="16.5" customHeight="1">
      <c r="A265" s="39"/>
      <c r="B265" s="40"/>
      <c r="C265" s="280" t="s">
        <v>541</v>
      </c>
      <c r="D265" s="280" t="s">
        <v>503</v>
      </c>
      <c r="E265" s="281" t="s">
        <v>542</v>
      </c>
      <c r="F265" s="282" t="s">
        <v>543</v>
      </c>
      <c r="G265" s="283" t="s">
        <v>363</v>
      </c>
      <c r="H265" s="284">
        <v>14.5</v>
      </c>
      <c r="I265" s="285"/>
      <c r="J265" s="286">
        <f>ROUND(I265*H265,2)</f>
        <v>0</v>
      </c>
      <c r="K265" s="282" t="s">
        <v>127</v>
      </c>
      <c r="L265" s="287"/>
      <c r="M265" s="288" t="s">
        <v>19</v>
      </c>
      <c r="N265" s="289" t="s">
        <v>40</v>
      </c>
      <c r="O265" s="85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8" t="s">
        <v>159</v>
      </c>
      <c r="AT265" s="238" t="s">
        <v>503</v>
      </c>
      <c r="AU265" s="238" t="s">
        <v>78</v>
      </c>
      <c r="AY265" s="18" t="s">
        <v>120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8" t="s">
        <v>76</v>
      </c>
      <c r="BK265" s="239">
        <f>ROUND(I265*H265,2)</f>
        <v>0</v>
      </c>
      <c r="BL265" s="18" t="s">
        <v>141</v>
      </c>
      <c r="BM265" s="238" t="s">
        <v>544</v>
      </c>
    </row>
    <row r="266" s="2" customFormat="1">
      <c r="A266" s="39"/>
      <c r="B266" s="40"/>
      <c r="C266" s="41"/>
      <c r="D266" s="240" t="s">
        <v>130</v>
      </c>
      <c r="E266" s="41"/>
      <c r="F266" s="241" t="s">
        <v>543</v>
      </c>
      <c r="G266" s="41"/>
      <c r="H266" s="41"/>
      <c r="I266" s="147"/>
      <c r="J266" s="41"/>
      <c r="K266" s="41"/>
      <c r="L266" s="45"/>
      <c r="M266" s="242"/>
      <c r="N266" s="243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130</v>
      </c>
      <c r="AU266" s="18" t="s">
        <v>78</v>
      </c>
    </row>
    <row r="267" s="2" customFormat="1" ht="16.5" customHeight="1">
      <c r="A267" s="39"/>
      <c r="B267" s="40"/>
      <c r="C267" s="227" t="s">
        <v>545</v>
      </c>
      <c r="D267" s="227" t="s">
        <v>123</v>
      </c>
      <c r="E267" s="228" t="s">
        <v>546</v>
      </c>
      <c r="F267" s="229" t="s">
        <v>547</v>
      </c>
      <c r="G267" s="230" t="s">
        <v>363</v>
      </c>
      <c r="H267" s="231">
        <v>14.5</v>
      </c>
      <c r="I267" s="232"/>
      <c r="J267" s="233">
        <f>ROUND(I267*H267,2)</f>
        <v>0</v>
      </c>
      <c r="K267" s="229" t="s">
        <v>127</v>
      </c>
      <c r="L267" s="45"/>
      <c r="M267" s="234" t="s">
        <v>19</v>
      </c>
      <c r="N267" s="235" t="s">
        <v>40</v>
      </c>
      <c r="O267" s="85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8" t="s">
        <v>141</v>
      </c>
      <c r="AT267" s="238" t="s">
        <v>123</v>
      </c>
      <c r="AU267" s="238" t="s">
        <v>78</v>
      </c>
      <c r="AY267" s="18" t="s">
        <v>120</v>
      </c>
      <c r="BE267" s="239">
        <f>IF(N267="základní",J267,0)</f>
        <v>0</v>
      </c>
      <c r="BF267" s="239">
        <f>IF(N267="snížená",J267,0)</f>
        <v>0</v>
      </c>
      <c r="BG267" s="239">
        <f>IF(N267="zákl. přenesená",J267,0)</f>
        <v>0</v>
      </c>
      <c r="BH267" s="239">
        <f>IF(N267="sníž. přenesená",J267,0)</f>
        <v>0</v>
      </c>
      <c r="BI267" s="239">
        <f>IF(N267="nulová",J267,0)</f>
        <v>0</v>
      </c>
      <c r="BJ267" s="18" t="s">
        <v>76</v>
      </c>
      <c r="BK267" s="239">
        <f>ROUND(I267*H267,2)</f>
        <v>0</v>
      </c>
      <c r="BL267" s="18" t="s">
        <v>141</v>
      </c>
      <c r="BM267" s="238" t="s">
        <v>548</v>
      </c>
    </row>
    <row r="268" s="2" customFormat="1">
      <c r="A268" s="39"/>
      <c r="B268" s="40"/>
      <c r="C268" s="41"/>
      <c r="D268" s="240" t="s">
        <v>130</v>
      </c>
      <c r="E268" s="41"/>
      <c r="F268" s="241" t="s">
        <v>549</v>
      </c>
      <c r="G268" s="41"/>
      <c r="H268" s="41"/>
      <c r="I268" s="147"/>
      <c r="J268" s="41"/>
      <c r="K268" s="41"/>
      <c r="L268" s="45"/>
      <c r="M268" s="242"/>
      <c r="N268" s="243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130</v>
      </c>
      <c r="AU268" s="18" t="s">
        <v>78</v>
      </c>
    </row>
    <row r="269" s="12" customFormat="1" ht="22.8" customHeight="1">
      <c r="A269" s="12"/>
      <c r="B269" s="211"/>
      <c r="C269" s="212"/>
      <c r="D269" s="213" t="s">
        <v>68</v>
      </c>
      <c r="E269" s="225" t="s">
        <v>78</v>
      </c>
      <c r="F269" s="225" t="s">
        <v>550</v>
      </c>
      <c r="G269" s="212"/>
      <c r="H269" s="212"/>
      <c r="I269" s="215"/>
      <c r="J269" s="226">
        <f>BK269</f>
        <v>0</v>
      </c>
      <c r="K269" s="212"/>
      <c r="L269" s="217"/>
      <c r="M269" s="218"/>
      <c r="N269" s="219"/>
      <c r="O269" s="219"/>
      <c r="P269" s="220">
        <f>SUM(P270:P275)</f>
        <v>0</v>
      </c>
      <c r="Q269" s="219"/>
      <c r="R269" s="220">
        <f>SUM(R270:R275)</f>
        <v>0.027376000000000001</v>
      </c>
      <c r="S269" s="219"/>
      <c r="T269" s="221">
        <f>SUM(T270:T275)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2" t="s">
        <v>76</v>
      </c>
      <c r="AT269" s="223" t="s">
        <v>68</v>
      </c>
      <c r="AU269" s="223" t="s">
        <v>76</v>
      </c>
      <c r="AY269" s="222" t="s">
        <v>120</v>
      </c>
      <c r="BK269" s="224">
        <f>SUM(BK270:BK275)</f>
        <v>0</v>
      </c>
    </row>
    <row r="270" s="2" customFormat="1" ht="16.5" customHeight="1">
      <c r="A270" s="39"/>
      <c r="B270" s="40"/>
      <c r="C270" s="227" t="s">
        <v>551</v>
      </c>
      <c r="D270" s="227" t="s">
        <v>123</v>
      </c>
      <c r="E270" s="228" t="s">
        <v>552</v>
      </c>
      <c r="F270" s="229" t="s">
        <v>553</v>
      </c>
      <c r="G270" s="230" t="s">
        <v>363</v>
      </c>
      <c r="H270" s="231">
        <v>1.8899999999999999</v>
      </c>
      <c r="I270" s="232"/>
      <c r="J270" s="233">
        <f>ROUND(I270*H270,2)</f>
        <v>0</v>
      </c>
      <c r="K270" s="229" t="s">
        <v>127</v>
      </c>
      <c r="L270" s="45"/>
      <c r="M270" s="234" t="s">
        <v>19</v>
      </c>
      <c r="N270" s="235" t="s">
        <v>40</v>
      </c>
      <c r="O270" s="85"/>
      <c r="P270" s="236">
        <f>O270*H270</f>
        <v>0</v>
      </c>
      <c r="Q270" s="236">
        <v>0</v>
      </c>
      <c r="R270" s="236">
        <f>Q270*H270</f>
        <v>0</v>
      </c>
      <c r="S270" s="236">
        <v>0</v>
      </c>
      <c r="T270" s="237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8" t="s">
        <v>141</v>
      </c>
      <c r="AT270" s="238" t="s">
        <v>123</v>
      </c>
      <c r="AU270" s="238" t="s">
        <v>78</v>
      </c>
      <c r="AY270" s="18" t="s">
        <v>120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8" t="s">
        <v>76</v>
      </c>
      <c r="BK270" s="239">
        <f>ROUND(I270*H270,2)</f>
        <v>0</v>
      </c>
      <c r="BL270" s="18" t="s">
        <v>141</v>
      </c>
      <c r="BM270" s="238" t="s">
        <v>554</v>
      </c>
    </row>
    <row r="271" s="2" customFormat="1">
      <c r="A271" s="39"/>
      <c r="B271" s="40"/>
      <c r="C271" s="41"/>
      <c r="D271" s="240" t="s">
        <v>130</v>
      </c>
      <c r="E271" s="41"/>
      <c r="F271" s="241" t="s">
        <v>553</v>
      </c>
      <c r="G271" s="41"/>
      <c r="H271" s="41"/>
      <c r="I271" s="147"/>
      <c r="J271" s="41"/>
      <c r="K271" s="41"/>
      <c r="L271" s="45"/>
      <c r="M271" s="242"/>
      <c r="N271" s="243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130</v>
      </c>
      <c r="AU271" s="18" t="s">
        <v>78</v>
      </c>
    </row>
    <row r="272" s="14" customFormat="1">
      <c r="A272" s="14"/>
      <c r="B272" s="254"/>
      <c r="C272" s="255"/>
      <c r="D272" s="240" t="s">
        <v>131</v>
      </c>
      <c r="E272" s="256" t="s">
        <v>19</v>
      </c>
      <c r="F272" s="257" t="s">
        <v>555</v>
      </c>
      <c r="G272" s="255"/>
      <c r="H272" s="258">
        <v>1.8899999999999999</v>
      </c>
      <c r="I272" s="259"/>
      <c r="J272" s="255"/>
      <c r="K272" s="255"/>
      <c r="L272" s="260"/>
      <c r="M272" s="261"/>
      <c r="N272" s="262"/>
      <c r="O272" s="262"/>
      <c r="P272" s="262"/>
      <c r="Q272" s="262"/>
      <c r="R272" s="262"/>
      <c r="S272" s="262"/>
      <c r="T272" s="26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4" t="s">
        <v>131</v>
      </c>
      <c r="AU272" s="264" t="s">
        <v>78</v>
      </c>
      <c r="AV272" s="14" t="s">
        <v>78</v>
      </c>
      <c r="AW272" s="14" t="s">
        <v>31</v>
      </c>
      <c r="AX272" s="14" t="s">
        <v>76</v>
      </c>
      <c r="AY272" s="264" t="s">
        <v>120</v>
      </c>
    </row>
    <row r="273" s="2" customFormat="1" ht="16.5" customHeight="1">
      <c r="A273" s="39"/>
      <c r="B273" s="40"/>
      <c r="C273" s="227" t="s">
        <v>556</v>
      </c>
      <c r="D273" s="227" t="s">
        <v>123</v>
      </c>
      <c r="E273" s="228" t="s">
        <v>557</v>
      </c>
      <c r="F273" s="229" t="s">
        <v>558</v>
      </c>
      <c r="G273" s="230" t="s">
        <v>345</v>
      </c>
      <c r="H273" s="231">
        <v>23.600000000000001</v>
      </c>
      <c r="I273" s="232"/>
      <c r="J273" s="233">
        <f>ROUND(I273*H273,2)</f>
        <v>0</v>
      </c>
      <c r="K273" s="229" t="s">
        <v>127</v>
      </c>
      <c r="L273" s="45"/>
      <c r="M273" s="234" t="s">
        <v>19</v>
      </c>
      <c r="N273" s="235" t="s">
        <v>40</v>
      </c>
      <c r="O273" s="85"/>
      <c r="P273" s="236">
        <f>O273*H273</f>
        <v>0</v>
      </c>
      <c r="Q273" s="236">
        <v>0.00116</v>
      </c>
      <c r="R273" s="236">
        <f>Q273*H273</f>
        <v>0.027376000000000001</v>
      </c>
      <c r="S273" s="236">
        <v>0</v>
      </c>
      <c r="T273" s="237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8" t="s">
        <v>141</v>
      </c>
      <c r="AT273" s="238" t="s">
        <v>123</v>
      </c>
      <c r="AU273" s="238" t="s">
        <v>78</v>
      </c>
      <c r="AY273" s="18" t="s">
        <v>120</v>
      </c>
      <c r="BE273" s="239">
        <f>IF(N273="základní",J273,0)</f>
        <v>0</v>
      </c>
      <c r="BF273" s="239">
        <f>IF(N273="snížená",J273,0)</f>
        <v>0</v>
      </c>
      <c r="BG273" s="239">
        <f>IF(N273="zákl. přenesená",J273,0)</f>
        <v>0</v>
      </c>
      <c r="BH273" s="239">
        <f>IF(N273="sníž. přenesená",J273,0)</f>
        <v>0</v>
      </c>
      <c r="BI273" s="239">
        <f>IF(N273="nulová",J273,0)</f>
        <v>0</v>
      </c>
      <c r="BJ273" s="18" t="s">
        <v>76</v>
      </c>
      <c r="BK273" s="239">
        <f>ROUND(I273*H273,2)</f>
        <v>0</v>
      </c>
      <c r="BL273" s="18" t="s">
        <v>141</v>
      </c>
      <c r="BM273" s="238" t="s">
        <v>559</v>
      </c>
    </row>
    <row r="274" s="2" customFormat="1">
      <c r="A274" s="39"/>
      <c r="B274" s="40"/>
      <c r="C274" s="41"/>
      <c r="D274" s="240" t="s">
        <v>130</v>
      </c>
      <c r="E274" s="41"/>
      <c r="F274" s="241" t="s">
        <v>560</v>
      </c>
      <c r="G274" s="41"/>
      <c r="H274" s="41"/>
      <c r="I274" s="147"/>
      <c r="J274" s="41"/>
      <c r="K274" s="41"/>
      <c r="L274" s="45"/>
      <c r="M274" s="242"/>
      <c r="N274" s="243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130</v>
      </c>
      <c r="AU274" s="18" t="s">
        <v>78</v>
      </c>
    </row>
    <row r="275" s="14" customFormat="1">
      <c r="A275" s="14"/>
      <c r="B275" s="254"/>
      <c r="C275" s="255"/>
      <c r="D275" s="240" t="s">
        <v>131</v>
      </c>
      <c r="E275" s="256" t="s">
        <v>19</v>
      </c>
      <c r="F275" s="257" t="s">
        <v>561</v>
      </c>
      <c r="G275" s="255"/>
      <c r="H275" s="258">
        <v>23.600000000000001</v>
      </c>
      <c r="I275" s="259"/>
      <c r="J275" s="255"/>
      <c r="K275" s="255"/>
      <c r="L275" s="260"/>
      <c r="M275" s="261"/>
      <c r="N275" s="262"/>
      <c r="O275" s="262"/>
      <c r="P275" s="262"/>
      <c r="Q275" s="262"/>
      <c r="R275" s="262"/>
      <c r="S275" s="262"/>
      <c r="T275" s="26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4" t="s">
        <v>131</v>
      </c>
      <c r="AU275" s="264" t="s">
        <v>78</v>
      </c>
      <c r="AV275" s="14" t="s">
        <v>78</v>
      </c>
      <c r="AW275" s="14" t="s">
        <v>31</v>
      </c>
      <c r="AX275" s="14" t="s">
        <v>76</v>
      </c>
      <c r="AY275" s="264" t="s">
        <v>120</v>
      </c>
    </row>
    <row r="276" s="12" customFormat="1" ht="22.8" customHeight="1">
      <c r="A276" s="12"/>
      <c r="B276" s="211"/>
      <c r="C276" s="212"/>
      <c r="D276" s="213" t="s">
        <v>68</v>
      </c>
      <c r="E276" s="225" t="s">
        <v>136</v>
      </c>
      <c r="F276" s="225" t="s">
        <v>562</v>
      </c>
      <c r="G276" s="212"/>
      <c r="H276" s="212"/>
      <c r="I276" s="215"/>
      <c r="J276" s="226">
        <f>BK276</f>
        <v>0</v>
      </c>
      <c r="K276" s="212"/>
      <c r="L276" s="217"/>
      <c r="M276" s="218"/>
      <c r="N276" s="219"/>
      <c r="O276" s="219"/>
      <c r="P276" s="220">
        <f>SUM(P277:P329)</f>
        <v>0</v>
      </c>
      <c r="Q276" s="219"/>
      <c r="R276" s="220">
        <f>SUM(R277:R329)</f>
        <v>29.186046390000001</v>
      </c>
      <c r="S276" s="219"/>
      <c r="T276" s="221">
        <f>SUM(T277:T329)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2" t="s">
        <v>76</v>
      </c>
      <c r="AT276" s="223" t="s">
        <v>68</v>
      </c>
      <c r="AU276" s="223" t="s">
        <v>76</v>
      </c>
      <c r="AY276" s="222" t="s">
        <v>120</v>
      </c>
      <c r="BK276" s="224">
        <f>SUM(BK277:BK329)</f>
        <v>0</v>
      </c>
    </row>
    <row r="277" s="2" customFormat="1" ht="16.5" customHeight="1">
      <c r="A277" s="39"/>
      <c r="B277" s="40"/>
      <c r="C277" s="227" t="s">
        <v>563</v>
      </c>
      <c r="D277" s="227" t="s">
        <v>123</v>
      </c>
      <c r="E277" s="228" t="s">
        <v>564</v>
      </c>
      <c r="F277" s="229" t="s">
        <v>565</v>
      </c>
      <c r="G277" s="230" t="s">
        <v>161</v>
      </c>
      <c r="H277" s="231">
        <v>240</v>
      </c>
      <c r="I277" s="232"/>
      <c r="J277" s="233">
        <f>ROUND(I277*H277,2)</f>
        <v>0</v>
      </c>
      <c r="K277" s="229" t="s">
        <v>127</v>
      </c>
      <c r="L277" s="45"/>
      <c r="M277" s="234" t="s">
        <v>19</v>
      </c>
      <c r="N277" s="235" t="s">
        <v>40</v>
      </c>
      <c r="O277" s="85"/>
      <c r="P277" s="236">
        <f>O277*H277</f>
        <v>0</v>
      </c>
      <c r="Q277" s="236">
        <v>0.00069999999999999999</v>
      </c>
      <c r="R277" s="236">
        <f>Q277*H277</f>
        <v>0.16800000000000001</v>
      </c>
      <c r="S277" s="236">
        <v>0</v>
      </c>
      <c r="T277" s="237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8" t="s">
        <v>141</v>
      </c>
      <c r="AT277" s="238" t="s">
        <v>123</v>
      </c>
      <c r="AU277" s="238" t="s">
        <v>78</v>
      </c>
      <c r="AY277" s="18" t="s">
        <v>120</v>
      </c>
      <c r="BE277" s="239">
        <f>IF(N277="základní",J277,0)</f>
        <v>0</v>
      </c>
      <c r="BF277" s="239">
        <f>IF(N277="snížená",J277,0)</f>
        <v>0</v>
      </c>
      <c r="BG277" s="239">
        <f>IF(N277="zákl. přenesená",J277,0)</f>
        <v>0</v>
      </c>
      <c r="BH277" s="239">
        <f>IF(N277="sníž. přenesená",J277,0)</f>
        <v>0</v>
      </c>
      <c r="BI277" s="239">
        <f>IF(N277="nulová",J277,0)</f>
        <v>0</v>
      </c>
      <c r="BJ277" s="18" t="s">
        <v>76</v>
      </c>
      <c r="BK277" s="239">
        <f>ROUND(I277*H277,2)</f>
        <v>0</v>
      </c>
      <c r="BL277" s="18" t="s">
        <v>141</v>
      </c>
      <c r="BM277" s="238" t="s">
        <v>566</v>
      </c>
    </row>
    <row r="278" s="2" customFormat="1">
      <c r="A278" s="39"/>
      <c r="B278" s="40"/>
      <c r="C278" s="41"/>
      <c r="D278" s="240" t="s">
        <v>130</v>
      </c>
      <c r="E278" s="41"/>
      <c r="F278" s="241" t="s">
        <v>565</v>
      </c>
      <c r="G278" s="41"/>
      <c r="H278" s="41"/>
      <c r="I278" s="147"/>
      <c r="J278" s="41"/>
      <c r="K278" s="41"/>
      <c r="L278" s="45"/>
      <c r="M278" s="242"/>
      <c r="N278" s="243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130</v>
      </c>
      <c r="AU278" s="18" t="s">
        <v>78</v>
      </c>
    </row>
    <row r="279" s="14" customFormat="1">
      <c r="A279" s="14"/>
      <c r="B279" s="254"/>
      <c r="C279" s="255"/>
      <c r="D279" s="240" t="s">
        <v>131</v>
      </c>
      <c r="E279" s="256" t="s">
        <v>19</v>
      </c>
      <c r="F279" s="257" t="s">
        <v>567</v>
      </c>
      <c r="G279" s="255"/>
      <c r="H279" s="258">
        <v>240</v>
      </c>
      <c r="I279" s="259"/>
      <c r="J279" s="255"/>
      <c r="K279" s="255"/>
      <c r="L279" s="260"/>
      <c r="M279" s="261"/>
      <c r="N279" s="262"/>
      <c r="O279" s="262"/>
      <c r="P279" s="262"/>
      <c r="Q279" s="262"/>
      <c r="R279" s="262"/>
      <c r="S279" s="262"/>
      <c r="T279" s="26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4" t="s">
        <v>131</v>
      </c>
      <c r="AU279" s="264" t="s">
        <v>78</v>
      </c>
      <c r="AV279" s="14" t="s">
        <v>78</v>
      </c>
      <c r="AW279" s="14" t="s">
        <v>31</v>
      </c>
      <c r="AX279" s="14" t="s">
        <v>76</v>
      </c>
      <c r="AY279" s="264" t="s">
        <v>120</v>
      </c>
    </row>
    <row r="280" s="2" customFormat="1" ht="16.5" customHeight="1">
      <c r="A280" s="39"/>
      <c r="B280" s="40"/>
      <c r="C280" s="280" t="s">
        <v>568</v>
      </c>
      <c r="D280" s="280" t="s">
        <v>503</v>
      </c>
      <c r="E280" s="281" t="s">
        <v>569</v>
      </c>
      <c r="F280" s="282" t="s">
        <v>570</v>
      </c>
      <c r="G280" s="283" t="s">
        <v>161</v>
      </c>
      <c r="H280" s="284">
        <v>240</v>
      </c>
      <c r="I280" s="285"/>
      <c r="J280" s="286">
        <f>ROUND(I280*H280,2)</f>
        <v>0</v>
      </c>
      <c r="K280" s="282" t="s">
        <v>127</v>
      </c>
      <c r="L280" s="287"/>
      <c r="M280" s="288" t="s">
        <v>19</v>
      </c>
      <c r="N280" s="289" t="s">
        <v>40</v>
      </c>
      <c r="O280" s="85"/>
      <c r="P280" s="236">
        <f>O280*H280</f>
        <v>0</v>
      </c>
      <c r="Q280" s="236">
        <v>0.0048700000000000002</v>
      </c>
      <c r="R280" s="236">
        <f>Q280*H280</f>
        <v>1.1688000000000001</v>
      </c>
      <c r="S280" s="236">
        <v>0</v>
      </c>
      <c r="T280" s="237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8" t="s">
        <v>159</v>
      </c>
      <c r="AT280" s="238" t="s">
        <v>503</v>
      </c>
      <c r="AU280" s="238" t="s">
        <v>78</v>
      </c>
      <c r="AY280" s="18" t="s">
        <v>120</v>
      </c>
      <c r="BE280" s="239">
        <f>IF(N280="základní",J280,0)</f>
        <v>0</v>
      </c>
      <c r="BF280" s="239">
        <f>IF(N280="snížená",J280,0)</f>
        <v>0</v>
      </c>
      <c r="BG280" s="239">
        <f>IF(N280="zákl. přenesená",J280,0)</f>
        <v>0</v>
      </c>
      <c r="BH280" s="239">
        <f>IF(N280="sníž. přenesená",J280,0)</f>
        <v>0</v>
      </c>
      <c r="BI280" s="239">
        <f>IF(N280="nulová",J280,0)</f>
        <v>0</v>
      </c>
      <c r="BJ280" s="18" t="s">
        <v>76</v>
      </c>
      <c r="BK280" s="239">
        <f>ROUND(I280*H280,2)</f>
        <v>0</v>
      </c>
      <c r="BL280" s="18" t="s">
        <v>141</v>
      </c>
      <c r="BM280" s="238" t="s">
        <v>571</v>
      </c>
    </row>
    <row r="281" s="2" customFormat="1">
      <c r="A281" s="39"/>
      <c r="B281" s="40"/>
      <c r="C281" s="41"/>
      <c r="D281" s="240" t="s">
        <v>130</v>
      </c>
      <c r="E281" s="41"/>
      <c r="F281" s="241" t="s">
        <v>570</v>
      </c>
      <c r="G281" s="41"/>
      <c r="H281" s="41"/>
      <c r="I281" s="147"/>
      <c r="J281" s="41"/>
      <c r="K281" s="41"/>
      <c r="L281" s="45"/>
      <c r="M281" s="242"/>
      <c r="N281" s="243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130</v>
      </c>
      <c r="AU281" s="18" t="s">
        <v>78</v>
      </c>
    </row>
    <row r="282" s="2" customFormat="1" ht="16.5" customHeight="1">
      <c r="A282" s="39"/>
      <c r="B282" s="40"/>
      <c r="C282" s="227" t="s">
        <v>572</v>
      </c>
      <c r="D282" s="227" t="s">
        <v>123</v>
      </c>
      <c r="E282" s="228" t="s">
        <v>573</v>
      </c>
      <c r="F282" s="229" t="s">
        <v>574</v>
      </c>
      <c r="G282" s="230" t="s">
        <v>363</v>
      </c>
      <c r="H282" s="231">
        <v>73.590000000000003</v>
      </c>
      <c r="I282" s="232"/>
      <c r="J282" s="233">
        <f>ROUND(I282*H282,2)</f>
        <v>0</v>
      </c>
      <c r="K282" s="229" t="s">
        <v>127</v>
      </c>
      <c r="L282" s="45"/>
      <c r="M282" s="234" t="s">
        <v>19</v>
      </c>
      <c r="N282" s="235" t="s">
        <v>40</v>
      </c>
      <c r="O282" s="85"/>
      <c r="P282" s="236">
        <f>O282*H282</f>
        <v>0</v>
      </c>
      <c r="Q282" s="236">
        <v>0</v>
      </c>
      <c r="R282" s="236">
        <f>Q282*H282</f>
        <v>0</v>
      </c>
      <c r="S282" s="236">
        <v>0</v>
      </c>
      <c r="T282" s="237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8" t="s">
        <v>141</v>
      </c>
      <c r="AT282" s="238" t="s">
        <v>123</v>
      </c>
      <c r="AU282" s="238" t="s">
        <v>78</v>
      </c>
      <c r="AY282" s="18" t="s">
        <v>120</v>
      </c>
      <c r="BE282" s="239">
        <f>IF(N282="základní",J282,0)</f>
        <v>0</v>
      </c>
      <c r="BF282" s="239">
        <f>IF(N282="snížená",J282,0)</f>
        <v>0</v>
      </c>
      <c r="BG282" s="239">
        <f>IF(N282="zákl. přenesená",J282,0)</f>
        <v>0</v>
      </c>
      <c r="BH282" s="239">
        <f>IF(N282="sníž. přenesená",J282,0)</f>
        <v>0</v>
      </c>
      <c r="BI282" s="239">
        <f>IF(N282="nulová",J282,0)</f>
        <v>0</v>
      </c>
      <c r="BJ282" s="18" t="s">
        <v>76</v>
      </c>
      <c r="BK282" s="239">
        <f>ROUND(I282*H282,2)</f>
        <v>0</v>
      </c>
      <c r="BL282" s="18" t="s">
        <v>141</v>
      </c>
      <c r="BM282" s="238" t="s">
        <v>575</v>
      </c>
    </row>
    <row r="283" s="2" customFormat="1">
      <c r="A283" s="39"/>
      <c r="B283" s="40"/>
      <c r="C283" s="41"/>
      <c r="D283" s="240" t="s">
        <v>130</v>
      </c>
      <c r="E283" s="41"/>
      <c r="F283" s="241" t="s">
        <v>576</v>
      </c>
      <c r="G283" s="41"/>
      <c r="H283" s="41"/>
      <c r="I283" s="147"/>
      <c r="J283" s="41"/>
      <c r="K283" s="41"/>
      <c r="L283" s="45"/>
      <c r="M283" s="242"/>
      <c r="N283" s="243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130</v>
      </c>
      <c r="AU283" s="18" t="s">
        <v>78</v>
      </c>
    </row>
    <row r="284" s="14" customFormat="1">
      <c r="A284" s="14"/>
      <c r="B284" s="254"/>
      <c r="C284" s="255"/>
      <c r="D284" s="240" t="s">
        <v>131</v>
      </c>
      <c r="E284" s="256" t="s">
        <v>19</v>
      </c>
      <c r="F284" s="257" t="s">
        <v>577</v>
      </c>
      <c r="G284" s="255"/>
      <c r="H284" s="258">
        <v>73.590000000000003</v>
      </c>
      <c r="I284" s="259"/>
      <c r="J284" s="255"/>
      <c r="K284" s="255"/>
      <c r="L284" s="260"/>
      <c r="M284" s="261"/>
      <c r="N284" s="262"/>
      <c r="O284" s="262"/>
      <c r="P284" s="262"/>
      <c r="Q284" s="262"/>
      <c r="R284" s="262"/>
      <c r="S284" s="262"/>
      <c r="T284" s="26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4" t="s">
        <v>131</v>
      </c>
      <c r="AU284" s="264" t="s">
        <v>78</v>
      </c>
      <c r="AV284" s="14" t="s">
        <v>78</v>
      </c>
      <c r="AW284" s="14" t="s">
        <v>31</v>
      </c>
      <c r="AX284" s="14" t="s">
        <v>76</v>
      </c>
      <c r="AY284" s="264" t="s">
        <v>120</v>
      </c>
    </row>
    <row r="285" s="2" customFormat="1" ht="16.5" customHeight="1">
      <c r="A285" s="39"/>
      <c r="B285" s="40"/>
      <c r="C285" s="227" t="s">
        <v>578</v>
      </c>
      <c r="D285" s="227" t="s">
        <v>123</v>
      </c>
      <c r="E285" s="228" t="s">
        <v>579</v>
      </c>
      <c r="F285" s="229" t="s">
        <v>580</v>
      </c>
      <c r="G285" s="230" t="s">
        <v>268</v>
      </c>
      <c r="H285" s="231">
        <v>175.77199999999999</v>
      </c>
      <c r="I285" s="232"/>
      <c r="J285" s="233">
        <f>ROUND(I285*H285,2)</f>
        <v>0</v>
      </c>
      <c r="K285" s="229" t="s">
        <v>127</v>
      </c>
      <c r="L285" s="45"/>
      <c r="M285" s="234" t="s">
        <v>19</v>
      </c>
      <c r="N285" s="235" t="s">
        <v>40</v>
      </c>
      <c r="O285" s="85"/>
      <c r="P285" s="236">
        <f>O285*H285</f>
        <v>0</v>
      </c>
      <c r="Q285" s="236">
        <v>0.041739999999999999</v>
      </c>
      <c r="R285" s="236">
        <f>Q285*H285</f>
        <v>7.3367232799999993</v>
      </c>
      <c r="S285" s="236">
        <v>0</v>
      </c>
      <c r="T285" s="237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8" t="s">
        <v>141</v>
      </c>
      <c r="AT285" s="238" t="s">
        <v>123</v>
      </c>
      <c r="AU285" s="238" t="s">
        <v>78</v>
      </c>
      <c r="AY285" s="18" t="s">
        <v>120</v>
      </c>
      <c r="BE285" s="239">
        <f>IF(N285="základní",J285,0)</f>
        <v>0</v>
      </c>
      <c r="BF285" s="239">
        <f>IF(N285="snížená",J285,0)</f>
        <v>0</v>
      </c>
      <c r="BG285" s="239">
        <f>IF(N285="zákl. přenesená",J285,0)</f>
        <v>0</v>
      </c>
      <c r="BH285" s="239">
        <f>IF(N285="sníž. přenesená",J285,0)</f>
        <v>0</v>
      </c>
      <c r="BI285" s="239">
        <f>IF(N285="nulová",J285,0)</f>
        <v>0</v>
      </c>
      <c r="BJ285" s="18" t="s">
        <v>76</v>
      </c>
      <c r="BK285" s="239">
        <f>ROUND(I285*H285,2)</f>
        <v>0</v>
      </c>
      <c r="BL285" s="18" t="s">
        <v>141</v>
      </c>
      <c r="BM285" s="238" t="s">
        <v>581</v>
      </c>
    </row>
    <row r="286" s="2" customFormat="1">
      <c r="A286" s="39"/>
      <c r="B286" s="40"/>
      <c r="C286" s="41"/>
      <c r="D286" s="240" t="s">
        <v>130</v>
      </c>
      <c r="E286" s="41"/>
      <c r="F286" s="241" t="s">
        <v>582</v>
      </c>
      <c r="G286" s="41"/>
      <c r="H286" s="41"/>
      <c r="I286" s="147"/>
      <c r="J286" s="41"/>
      <c r="K286" s="41"/>
      <c r="L286" s="45"/>
      <c r="M286" s="242"/>
      <c r="N286" s="243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130</v>
      </c>
      <c r="AU286" s="18" t="s">
        <v>78</v>
      </c>
    </row>
    <row r="287" s="14" customFormat="1">
      <c r="A287" s="14"/>
      <c r="B287" s="254"/>
      <c r="C287" s="255"/>
      <c r="D287" s="240" t="s">
        <v>131</v>
      </c>
      <c r="E287" s="256" t="s">
        <v>19</v>
      </c>
      <c r="F287" s="257" t="s">
        <v>583</v>
      </c>
      <c r="G287" s="255"/>
      <c r="H287" s="258">
        <v>175.77199999999999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4" t="s">
        <v>131</v>
      </c>
      <c r="AU287" s="264" t="s">
        <v>78</v>
      </c>
      <c r="AV287" s="14" t="s">
        <v>78</v>
      </c>
      <c r="AW287" s="14" t="s">
        <v>31</v>
      </c>
      <c r="AX287" s="14" t="s">
        <v>76</v>
      </c>
      <c r="AY287" s="264" t="s">
        <v>120</v>
      </c>
    </row>
    <row r="288" s="2" customFormat="1" ht="16.5" customHeight="1">
      <c r="A288" s="39"/>
      <c r="B288" s="40"/>
      <c r="C288" s="227" t="s">
        <v>584</v>
      </c>
      <c r="D288" s="227" t="s">
        <v>123</v>
      </c>
      <c r="E288" s="228" t="s">
        <v>585</v>
      </c>
      <c r="F288" s="229" t="s">
        <v>586</v>
      </c>
      <c r="G288" s="230" t="s">
        <v>268</v>
      </c>
      <c r="H288" s="231">
        <v>175.77199999999999</v>
      </c>
      <c r="I288" s="232"/>
      <c r="J288" s="233">
        <f>ROUND(I288*H288,2)</f>
        <v>0</v>
      </c>
      <c r="K288" s="229" t="s">
        <v>127</v>
      </c>
      <c r="L288" s="45"/>
      <c r="M288" s="234" t="s">
        <v>19</v>
      </c>
      <c r="N288" s="235" t="s">
        <v>40</v>
      </c>
      <c r="O288" s="85"/>
      <c r="P288" s="236">
        <f>O288*H288</f>
        <v>0</v>
      </c>
      <c r="Q288" s="236">
        <v>2.0000000000000002E-05</v>
      </c>
      <c r="R288" s="236">
        <f>Q288*H288</f>
        <v>0.0035154400000000003</v>
      </c>
      <c r="S288" s="236">
        <v>0</v>
      </c>
      <c r="T288" s="237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8" t="s">
        <v>141</v>
      </c>
      <c r="AT288" s="238" t="s">
        <v>123</v>
      </c>
      <c r="AU288" s="238" t="s">
        <v>78</v>
      </c>
      <c r="AY288" s="18" t="s">
        <v>120</v>
      </c>
      <c r="BE288" s="239">
        <f>IF(N288="základní",J288,0)</f>
        <v>0</v>
      </c>
      <c r="BF288" s="239">
        <f>IF(N288="snížená",J288,0)</f>
        <v>0</v>
      </c>
      <c r="BG288" s="239">
        <f>IF(N288="zákl. přenesená",J288,0)</f>
        <v>0</v>
      </c>
      <c r="BH288" s="239">
        <f>IF(N288="sníž. přenesená",J288,0)</f>
        <v>0</v>
      </c>
      <c r="BI288" s="239">
        <f>IF(N288="nulová",J288,0)</f>
        <v>0</v>
      </c>
      <c r="BJ288" s="18" t="s">
        <v>76</v>
      </c>
      <c r="BK288" s="239">
        <f>ROUND(I288*H288,2)</f>
        <v>0</v>
      </c>
      <c r="BL288" s="18" t="s">
        <v>141</v>
      </c>
      <c r="BM288" s="238" t="s">
        <v>587</v>
      </c>
    </row>
    <row r="289" s="2" customFormat="1">
      <c r="A289" s="39"/>
      <c r="B289" s="40"/>
      <c r="C289" s="41"/>
      <c r="D289" s="240" t="s">
        <v>130</v>
      </c>
      <c r="E289" s="41"/>
      <c r="F289" s="241" t="s">
        <v>588</v>
      </c>
      <c r="G289" s="41"/>
      <c r="H289" s="41"/>
      <c r="I289" s="147"/>
      <c r="J289" s="41"/>
      <c r="K289" s="41"/>
      <c r="L289" s="45"/>
      <c r="M289" s="242"/>
      <c r="N289" s="243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130</v>
      </c>
      <c r="AU289" s="18" t="s">
        <v>78</v>
      </c>
    </row>
    <row r="290" s="2" customFormat="1" ht="16.5" customHeight="1">
      <c r="A290" s="39"/>
      <c r="B290" s="40"/>
      <c r="C290" s="227" t="s">
        <v>589</v>
      </c>
      <c r="D290" s="227" t="s">
        <v>123</v>
      </c>
      <c r="E290" s="228" t="s">
        <v>590</v>
      </c>
      <c r="F290" s="229" t="s">
        <v>591</v>
      </c>
      <c r="G290" s="230" t="s">
        <v>491</v>
      </c>
      <c r="H290" s="231">
        <v>11.039</v>
      </c>
      <c r="I290" s="232"/>
      <c r="J290" s="233">
        <f>ROUND(I290*H290,2)</f>
        <v>0</v>
      </c>
      <c r="K290" s="229" t="s">
        <v>127</v>
      </c>
      <c r="L290" s="45"/>
      <c r="M290" s="234" t="s">
        <v>19</v>
      </c>
      <c r="N290" s="235" t="s">
        <v>40</v>
      </c>
      <c r="O290" s="85"/>
      <c r="P290" s="236">
        <f>O290*H290</f>
        <v>0</v>
      </c>
      <c r="Q290" s="236">
        <v>1.04877</v>
      </c>
      <c r="R290" s="236">
        <f>Q290*H290</f>
        <v>11.577372029999999</v>
      </c>
      <c r="S290" s="236">
        <v>0</v>
      </c>
      <c r="T290" s="237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8" t="s">
        <v>141</v>
      </c>
      <c r="AT290" s="238" t="s">
        <v>123</v>
      </c>
      <c r="AU290" s="238" t="s">
        <v>78</v>
      </c>
      <c r="AY290" s="18" t="s">
        <v>120</v>
      </c>
      <c r="BE290" s="239">
        <f>IF(N290="základní",J290,0)</f>
        <v>0</v>
      </c>
      <c r="BF290" s="239">
        <f>IF(N290="snížená",J290,0)</f>
        <v>0</v>
      </c>
      <c r="BG290" s="239">
        <f>IF(N290="zákl. přenesená",J290,0)</f>
        <v>0</v>
      </c>
      <c r="BH290" s="239">
        <f>IF(N290="sníž. přenesená",J290,0)</f>
        <v>0</v>
      </c>
      <c r="BI290" s="239">
        <f>IF(N290="nulová",J290,0)</f>
        <v>0</v>
      </c>
      <c r="BJ290" s="18" t="s">
        <v>76</v>
      </c>
      <c r="BK290" s="239">
        <f>ROUND(I290*H290,2)</f>
        <v>0</v>
      </c>
      <c r="BL290" s="18" t="s">
        <v>141</v>
      </c>
      <c r="BM290" s="238" t="s">
        <v>592</v>
      </c>
    </row>
    <row r="291" s="2" customFormat="1">
      <c r="A291" s="39"/>
      <c r="B291" s="40"/>
      <c r="C291" s="41"/>
      <c r="D291" s="240" t="s">
        <v>130</v>
      </c>
      <c r="E291" s="41"/>
      <c r="F291" s="241" t="s">
        <v>593</v>
      </c>
      <c r="G291" s="41"/>
      <c r="H291" s="41"/>
      <c r="I291" s="147"/>
      <c r="J291" s="41"/>
      <c r="K291" s="41"/>
      <c r="L291" s="45"/>
      <c r="M291" s="242"/>
      <c r="N291" s="243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130</v>
      </c>
      <c r="AU291" s="18" t="s">
        <v>78</v>
      </c>
    </row>
    <row r="292" s="13" customFormat="1">
      <c r="A292" s="13"/>
      <c r="B292" s="244"/>
      <c r="C292" s="245"/>
      <c r="D292" s="240" t="s">
        <v>131</v>
      </c>
      <c r="E292" s="246" t="s">
        <v>19</v>
      </c>
      <c r="F292" s="247" t="s">
        <v>594</v>
      </c>
      <c r="G292" s="245"/>
      <c r="H292" s="246" t="s">
        <v>19</v>
      </c>
      <c r="I292" s="248"/>
      <c r="J292" s="245"/>
      <c r="K292" s="245"/>
      <c r="L292" s="249"/>
      <c r="M292" s="250"/>
      <c r="N292" s="251"/>
      <c r="O292" s="251"/>
      <c r="P292" s="251"/>
      <c r="Q292" s="251"/>
      <c r="R292" s="251"/>
      <c r="S292" s="251"/>
      <c r="T292" s="25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3" t="s">
        <v>131</v>
      </c>
      <c r="AU292" s="253" t="s">
        <v>78</v>
      </c>
      <c r="AV292" s="13" t="s">
        <v>76</v>
      </c>
      <c r="AW292" s="13" t="s">
        <v>31</v>
      </c>
      <c r="AX292" s="13" t="s">
        <v>69</v>
      </c>
      <c r="AY292" s="253" t="s">
        <v>120</v>
      </c>
    </row>
    <row r="293" s="14" customFormat="1">
      <c r="A293" s="14"/>
      <c r="B293" s="254"/>
      <c r="C293" s="255"/>
      <c r="D293" s="240" t="s">
        <v>131</v>
      </c>
      <c r="E293" s="256" t="s">
        <v>19</v>
      </c>
      <c r="F293" s="257" t="s">
        <v>595</v>
      </c>
      <c r="G293" s="255"/>
      <c r="H293" s="258">
        <v>11.039</v>
      </c>
      <c r="I293" s="259"/>
      <c r="J293" s="255"/>
      <c r="K293" s="255"/>
      <c r="L293" s="260"/>
      <c r="M293" s="261"/>
      <c r="N293" s="262"/>
      <c r="O293" s="262"/>
      <c r="P293" s="262"/>
      <c r="Q293" s="262"/>
      <c r="R293" s="262"/>
      <c r="S293" s="262"/>
      <c r="T293" s="26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4" t="s">
        <v>131</v>
      </c>
      <c r="AU293" s="264" t="s">
        <v>78</v>
      </c>
      <c r="AV293" s="14" t="s">
        <v>78</v>
      </c>
      <c r="AW293" s="14" t="s">
        <v>31</v>
      </c>
      <c r="AX293" s="14" t="s">
        <v>76</v>
      </c>
      <c r="AY293" s="264" t="s">
        <v>120</v>
      </c>
    </row>
    <row r="294" s="2" customFormat="1" ht="16.5" customHeight="1">
      <c r="A294" s="39"/>
      <c r="B294" s="40"/>
      <c r="C294" s="227" t="s">
        <v>596</v>
      </c>
      <c r="D294" s="227" t="s">
        <v>123</v>
      </c>
      <c r="E294" s="228" t="s">
        <v>597</v>
      </c>
      <c r="F294" s="229" t="s">
        <v>598</v>
      </c>
      <c r="G294" s="230" t="s">
        <v>345</v>
      </c>
      <c r="H294" s="231">
        <v>54</v>
      </c>
      <c r="I294" s="232"/>
      <c r="J294" s="233">
        <f>ROUND(I294*H294,2)</f>
        <v>0</v>
      </c>
      <c r="K294" s="229" t="s">
        <v>127</v>
      </c>
      <c r="L294" s="45"/>
      <c r="M294" s="234" t="s">
        <v>19</v>
      </c>
      <c r="N294" s="235" t="s">
        <v>40</v>
      </c>
      <c r="O294" s="85"/>
      <c r="P294" s="236">
        <f>O294*H294</f>
        <v>0</v>
      </c>
      <c r="Q294" s="236">
        <v>6.0000000000000002E-05</v>
      </c>
      <c r="R294" s="236">
        <f>Q294*H294</f>
        <v>0.0032400000000000003</v>
      </c>
      <c r="S294" s="236">
        <v>0</v>
      </c>
      <c r="T294" s="237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8" t="s">
        <v>141</v>
      </c>
      <c r="AT294" s="238" t="s">
        <v>123</v>
      </c>
      <c r="AU294" s="238" t="s">
        <v>78</v>
      </c>
      <c r="AY294" s="18" t="s">
        <v>120</v>
      </c>
      <c r="BE294" s="239">
        <f>IF(N294="základní",J294,0)</f>
        <v>0</v>
      </c>
      <c r="BF294" s="239">
        <f>IF(N294="snížená",J294,0)</f>
        <v>0</v>
      </c>
      <c r="BG294" s="239">
        <f>IF(N294="zákl. přenesená",J294,0)</f>
        <v>0</v>
      </c>
      <c r="BH294" s="239">
        <f>IF(N294="sníž. přenesená",J294,0)</f>
        <v>0</v>
      </c>
      <c r="BI294" s="239">
        <f>IF(N294="nulová",J294,0)</f>
        <v>0</v>
      </c>
      <c r="BJ294" s="18" t="s">
        <v>76</v>
      </c>
      <c r="BK294" s="239">
        <f>ROUND(I294*H294,2)</f>
        <v>0</v>
      </c>
      <c r="BL294" s="18" t="s">
        <v>141</v>
      </c>
      <c r="BM294" s="238" t="s">
        <v>599</v>
      </c>
    </row>
    <row r="295" s="2" customFormat="1">
      <c r="A295" s="39"/>
      <c r="B295" s="40"/>
      <c r="C295" s="41"/>
      <c r="D295" s="240" t="s">
        <v>130</v>
      </c>
      <c r="E295" s="41"/>
      <c r="F295" s="241" t="s">
        <v>600</v>
      </c>
      <c r="G295" s="41"/>
      <c r="H295" s="41"/>
      <c r="I295" s="147"/>
      <c r="J295" s="41"/>
      <c r="K295" s="41"/>
      <c r="L295" s="45"/>
      <c r="M295" s="242"/>
      <c r="N295" s="243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130</v>
      </c>
      <c r="AU295" s="18" t="s">
        <v>78</v>
      </c>
    </row>
    <row r="296" s="14" customFormat="1">
      <c r="A296" s="14"/>
      <c r="B296" s="254"/>
      <c r="C296" s="255"/>
      <c r="D296" s="240" t="s">
        <v>131</v>
      </c>
      <c r="E296" s="256" t="s">
        <v>19</v>
      </c>
      <c r="F296" s="257" t="s">
        <v>601</v>
      </c>
      <c r="G296" s="255"/>
      <c r="H296" s="258">
        <v>54</v>
      </c>
      <c r="I296" s="259"/>
      <c r="J296" s="255"/>
      <c r="K296" s="255"/>
      <c r="L296" s="260"/>
      <c r="M296" s="261"/>
      <c r="N296" s="262"/>
      <c r="O296" s="262"/>
      <c r="P296" s="262"/>
      <c r="Q296" s="262"/>
      <c r="R296" s="262"/>
      <c r="S296" s="262"/>
      <c r="T296" s="26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4" t="s">
        <v>131</v>
      </c>
      <c r="AU296" s="264" t="s">
        <v>78</v>
      </c>
      <c r="AV296" s="14" t="s">
        <v>78</v>
      </c>
      <c r="AW296" s="14" t="s">
        <v>31</v>
      </c>
      <c r="AX296" s="14" t="s">
        <v>76</v>
      </c>
      <c r="AY296" s="264" t="s">
        <v>120</v>
      </c>
    </row>
    <row r="297" s="2" customFormat="1" ht="16.5" customHeight="1">
      <c r="A297" s="39"/>
      <c r="B297" s="40"/>
      <c r="C297" s="227" t="s">
        <v>602</v>
      </c>
      <c r="D297" s="227" t="s">
        <v>123</v>
      </c>
      <c r="E297" s="228" t="s">
        <v>603</v>
      </c>
      <c r="F297" s="229" t="s">
        <v>604</v>
      </c>
      <c r="G297" s="230" t="s">
        <v>363</v>
      </c>
      <c r="H297" s="231">
        <v>39.078000000000003</v>
      </c>
      <c r="I297" s="232"/>
      <c r="J297" s="233">
        <f>ROUND(I297*H297,2)</f>
        <v>0</v>
      </c>
      <c r="K297" s="229" t="s">
        <v>127</v>
      </c>
      <c r="L297" s="45"/>
      <c r="M297" s="234" t="s">
        <v>19</v>
      </c>
      <c r="N297" s="235" t="s">
        <v>40</v>
      </c>
      <c r="O297" s="85"/>
      <c r="P297" s="236">
        <f>O297*H297</f>
        <v>0</v>
      </c>
      <c r="Q297" s="236">
        <v>0</v>
      </c>
      <c r="R297" s="236">
        <f>Q297*H297</f>
        <v>0</v>
      </c>
      <c r="S297" s="236">
        <v>0</v>
      </c>
      <c r="T297" s="237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8" t="s">
        <v>141</v>
      </c>
      <c r="AT297" s="238" t="s">
        <v>123</v>
      </c>
      <c r="AU297" s="238" t="s">
        <v>78</v>
      </c>
      <c r="AY297" s="18" t="s">
        <v>120</v>
      </c>
      <c r="BE297" s="239">
        <f>IF(N297="základní",J297,0)</f>
        <v>0</v>
      </c>
      <c r="BF297" s="239">
        <f>IF(N297="snížená",J297,0)</f>
        <v>0</v>
      </c>
      <c r="BG297" s="239">
        <f>IF(N297="zákl. přenesená",J297,0)</f>
        <v>0</v>
      </c>
      <c r="BH297" s="239">
        <f>IF(N297="sníž. přenesená",J297,0)</f>
        <v>0</v>
      </c>
      <c r="BI297" s="239">
        <f>IF(N297="nulová",J297,0)</f>
        <v>0</v>
      </c>
      <c r="BJ297" s="18" t="s">
        <v>76</v>
      </c>
      <c r="BK297" s="239">
        <f>ROUND(I297*H297,2)</f>
        <v>0</v>
      </c>
      <c r="BL297" s="18" t="s">
        <v>141</v>
      </c>
      <c r="BM297" s="238" t="s">
        <v>605</v>
      </c>
    </row>
    <row r="298" s="2" customFormat="1">
      <c r="A298" s="39"/>
      <c r="B298" s="40"/>
      <c r="C298" s="41"/>
      <c r="D298" s="240" t="s">
        <v>130</v>
      </c>
      <c r="E298" s="41"/>
      <c r="F298" s="241" t="s">
        <v>606</v>
      </c>
      <c r="G298" s="41"/>
      <c r="H298" s="41"/>
      <c r="I298" s="147"/>
      <c r="J298" s="41"/>
      <c r="K298" s="41"/>
      <c r="L298" s="45"/>
      <c r="M298" s="242"/>
      <c r="N298" s="243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130</v>
      </c>
      <c r="AU298" s="18" t="s">
        <v>78</v>
      </c>
    </row>
    <row r="299" s="13" customFormat="1">
      <c r="A299" s="13"/>
      <c r="B299" s="244"/>
      <c r="C299" s="245"/>
      <c r="D299" s="240" t="s">
        <v>131</v>
      </c>
      <c r="E299" s="246" t="s">
        <v>19</v>
      </c>
      <c r="F299" s="247" t="s">
        <v>607</v>
      </c>
      <c r="G299" s="245"/>
      <c r="H299" s="246" t="s">
        <v>19</v>
      </c>
      <c r="I299" s="248"/>
      <c r="J299" s="245"/>
      <c r="K299" s="245"/>
      <c r="L299" s="249"/>
      <c r="M299" s="250"/>
      <c r="N299" s="251"/>
      <c r="O299" s="251"/>
      <c r="P299" s="251"/>
      <c r="Q299" s="251"/>
      <c r="R299" s="251"/>
      <c r="S299" s="251"/>
      <c r="T299" s="25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3" t="s">
        <v>131</v>
      </c>
      <c r="AU299" s="253" t="s">
        <v>78</v>
      </c>
      <c r="AV299" s="13" t="s">
        <v>76</v>
      </c>
      <c r="AW299" s="13" t="s">
        <v>31</v>
      </c>
      <c r="AX299" s="13" t="s">
        <v>69</v>
      </c>
      <c r="AY299" s="253" t="s">
        <v>120</v>
      </c>
    </row>
    <row r="300" s="14" customFormat="1">
      <c r="A300" s="14"/>
      <c r="B300" s="254"/>
      <c r="C300" s="255"/>
      <c r="D300" s="240" t="s">
        <v>131</v>
      </c>
      <c r="E300" s="256" t="s">
        <v>19</v>
      </c>
      <c r="F300" s="257" t="s">
        <v>608</v>
      </c>
      <c r="G300" s="255"/>
      <c r="H300" s="258">
        <v>11.811999999999999</v>
      </c>
      <c r="I300" s="259"/>
      <c r="J300" s="255"/>
      <c r="K300" s="255"/>
      <c r="L300" s="260"/>
      <c r="M300" s="261"/>
      <c r="N300" s="262"/>
      <c r="O300" s="262"/>
      <c r="P300" s="262"/>
      <c r="Q300" s="262"/>
      <c r="R300" s="262"/>
      <c r="S300" s="262"/>
      <c r="T300" s="26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4" t="s">
        <v>131</v>
      </c>
      <c r="AU300" s="264" t="s">
        <v>78</v>
      </c>
      <c r="AV300" s="14" t="s">
        <v>78</v>
      </c>
      <c r="AW300" s="14" t="s">
        <v>31</v>
      </c>
      <c r="AX300" s="14" t="s">
        <v>69</v>
      </c>
      <c r="AY300" s="264" t="s">
        <v>120</v>
      </c>
    </row>
    <row r="301" s="14" customFormat="1">
      <c r="A301" s="14"/>
      <c r="B301" s="254"/>
      <c r="C301" s="255"/>
      <c r="D301" s="240" t="s">
        <v>131</v>
      </c>
      <c r="E301" s="256" t="s">
        <v>19</v>
      </c>
      <c r="F301" s="257" t="s">
        <v>609</v>
      </c>
      <c r="G301" s="255"/>
      <c r="H301" s="258">
        <v>5.7000000000000002</v>
      </c>
      <c r="I301" s="259"/>
      <c r="J301" s="255"/>
      <c r="K301" s="255"/>
      <c r="L301" s="260"/>
      <c r="M301" s="261"/>
      <c r="N301" s="262"/>
      <c r="O301" s="262"/>
      <c r="P301" s="262"/>
      <c r="Q301" s="262"/>
      <c r="R301" s="262"/>
      <c r="S301" s="262"/>
      <c r="T301" s="26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4" t="s">
        <v>131</v>
      </c>
      <c r="AU301" s="264" t="s">
        <v>78</v>
      </c>
      <c r="AV301" s="14" t="s">
        <v>78</v>
      </c>
      <c r="AW301" s="14" t="s">
        <v>31</v>
      </c>
      <c r="AX301" s="14" t="s">
        <v>69</v>
      </c>
      <c r="AY301" s="264" t="s">
        <v>120</v>
      </c>
    </row>
    <row r="302" s="14" customFormat="1">
      <c r="A302" s="14"/>
      <c r="B302" s="254"/>
      <c r="C302" s="255"/>
      <c r="D302" s="240" t="s">
        <v>131</v>
      </c>
      <c r="E302" s="256" t="s">
        <v>19</v>
      </c>
      <c r="F302" s="257" t="s">
        <v>610</v>
      </c>
      <c r="G302" s="255"/>
      <c r="H302" s="258">
        <v>2.0270000000000001</v>
      </c>
      <c r="I302" s="259"/>
      <c r="J302" s="255"/>
      <c r="K302" s="255"/>
      <c r="L302" s="260"/>
      <c r="M302" s="261"/>
      <c r="N302" s="262"/>
      <c r="O302" s="262"/>
      <c r="P302" s="262"/>
      <c r="Q302" s="262"/>
      <c r="R302" s="262"/>
      <c r="S302" s="262"/>
      <c r="T302" s="26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4" t="s">
        <v>131</v>
      </c>
      <c r="AU302" s="264" t="s">
        <v>78</v>
      </c>
      <c r="AV302" s="14" t="s">
        <v>78</v>
      </c>
      <c r="AW302" s="14" t="s">
        <v>31</v>
      </c>
      <c r="AX302" s="14" t="s">
        <v>69</v>
      </c>
      <c r="AY302" s="264" t="s">
        <v>120</v>
      </c>
    </row>
    <row r="303" s="13" customFormat="1">
      <c r="A303" s="13"/>
      <c r="B303" s="244"/>
      <c r="C303" s="245"/>
      <c r="D303" s="240" t="s">
        <v>131</v>
      </c>
      <c r="E303" s="246" t="s">
        <v>19</v>
      </c>
      <c r="F303" s="247" t="s">
        <v>611</v>
      </c>
      <c r="G303" s="245"/>
      <c r="H303" s="246" t="s">
        <v>19</v>
      </c>
      <c r="I303" s="248"/>
      <c r="J303" s="245"/>
      <c r="K303" s="245"/>
      <c r="L303" s="249"/>
      <c r="M303" s="250"/>
      <c r="N303" s="251"/>
      <c r="O303" s="251"/>
      <c r="P303" s="251"/>
      <c r="Q303" s="251"/>
      <c r="R303" s="251"/>
      <c r="S303" s="251"/>
      <c r="T303" s="25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3" t="s">
        <v>131</v>
      </c>
      <c r="AU303" s="253" t="s">
        <v>78</v>
      </c>
      <c r="AV303" s="13" t="s">
        <v>76</v>
      </c>
      <c r="AW303" s="13" t="s">
        <v>31</v>
      </c>
      <c r="AX303" s="13" t="s">
        <v>69</v>
      </c>
      <c r="AY303" s="253" t="s">
        <v>120</v>
      </c>
    </row>
    <row r="304" s="14" customFormat="1">
      <c r="A304" s="14"/>
      <c r="B304" s="254"/>
      <c r="C304" s="255"/>
      <c r="D304" s="240" t="s">
        <v>131</v>
      </c>
      <c r="E304" s="256" t="s">
        <v>19</v>
      </c>
      <c r="F304" s="257" t="s">
        <v>608</v>
      </c>
      <c r="G304" s="255"/>
      <c r="H304" s="258">
        <v>11.811999999999999</v>
      </c>
      <c r="I304" s="259"/>
      <c r="J304" s="255"/>
      <c r="K304" s="255"/>
      <c r="L304" s="260"/>
      <c r="M304" s="261"/>
      <c r="N304" s="262"/>
      <c r="O304" s="262"/>
      <c r="P304" s="262"/>
      <c r="Q304" s="262"/>
      <c r="R304" s="262"/>
      <c r="S304" s="262"/>
      <c r="T304" s="26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4" t="s">
        <v>131</v>
      </c>
      <c r="AU304" s="264" t="s">
        <v>78</v>
      </c>
      <c r="AV304" s="14" t="s">
        <v>78</v>
      </c>
      <c r="AW304" s="14" t="s">
        <v>31</v>
      </c>
      <c r="AX304" s="14" t="s">
        <v>69</v>
      </c>
      <c r="AY304" s="264" t="s">
        <v>120</v>
      </c>
    </row>
    <row r="305" s="14" customFormat="1">
      <c r="A305" s="14"/>
      <c r="B305" s="254"/>
      <c r="C305" s="255"/>
      <c r="D305" s="240" t="s">
        <v>131</v>
      </c>
      <c r="E305" s="256" t="s">
        <v>19</v>
      </c>
      <c r="F305" s="257" t="s">
        <v>609</v>
      </c>
      <c r="G305" s="255"/>
      <c r="H305" s="258">
        <v>5.7000000000000002</v>
      </c>
      <c r="I305" s="259"/>
      <c r="J305" s="255"/>
      <c r="K305" s="255"/>
      <c r="L305" s="260"/>
      <c r="M305" s="261"/>
      <c r="N305" s="262"/>
      <c r="O305" s="262"/>
      <c r="P305" s="262"/>
      <c r="Q305" s="262"/>
      <c r="R305" s="262"/>
      <c r="S305" s="262"/>
      <c r="T305" s="26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4" t="s">
        <v>131</v>
      </c>
      <c r="AU305" s="264" t="s">
        <v>78</v>
      </c>
      <c r="AV305" s="14" t="s">
        <v>78</v>
      </c>
      <c r="AW305" s="14" t="s">
        <v>31</v>
      </c>
      <c r="AX305" s="14" t="s">
        <v>69</v>
      </c>
      <c r="AY305" s="264" t="s">
        <v>120</v>
      </c>
    </row>
    <row r="306" s="14" customFormat="1">
      <c r="A306" s="14"/>
      <c r="B306" s="254"/>
      <c r="C306" s="255"/>
      <c r="D306" s="240" t="s">
        <v>131</v>
      </c>
      <c r="E306" s="256" t="s">
        <v>19</v>
      </c>
      <c r="F306" s="257" t="s">
        <v>610</v>
      </c>
      <c r="G306" s="255"/>
      <c r="H306" s="258">
        <v>2.0270000000000001</v>
      </c>
      <c r="I306" s="259"/>
      <c r="J306" s="255"/>
      <c r="K306" s="255"/>
      <c r="L306" s="260"/>
      <c r="M306" s="261"/>
      <c r="N306" s="262"/>
      <c r="O306" s="262"/>
      <c r="P306" s="262"/>
      <c r="Q306" s="262"/>
      <c r="R306" s="262"/>
      <c r="S306" s="262"/>
      <c r="T306" s="26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4" t="s">
        <v>131</v>
      </c>
      <c r="AU306" s="264" t="s">
        <v>78</v>
      </c>
      <c r="AV306" s="14" t="s">
        <v>78</v>
      </c>
      <c r="AW306" s="14" t="s">
        <v>31</v>
      </c>
      <c r="AX306" s="14" t="s">
        <v>69</v>
      </c>
      <c r="AY306" s="264" t="s">
        <v>120</v>
      </c>
    </row>
    <row r="307" s="15" customFormat="1">
      <c r="A307" s="15"/>
      <c r="B307" s="269"/>
      <c r="C307" s="270"/>
      <c r="D307" s="240" t="s">
        <v>131</v>
      </c>
      <c r="E307" s="271" t="s">
        <v>19</v>
      </c>
      <c r="F307" s="272" t="s">
        <v>274</v>
      </c>
      <c r="G307" s="270"/>
      <c r="H307" s="273">
        <v>39.078000000000003</v>
      </c>
      <c r="I307" s="274"/>
      <c r="J307" s="270"/>
      <c r="K307" s="270"/>
      <c r="L307" s="275"/>
      <c r="M307" s="276"/>
      <c r="N307" s="277"/>
      <c r="O307" s="277"/>
      <c r="P307" s="277"/>
      <c r="Q307" s="277"/>
      <c r="R307" s="277"/>
      <c r="S307" s="277"/>
      <c r="T307" s="278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79" t="s">
        <v>131</v>
      </c>
      <c r="AU307" s="279" t="s">
        <v>78</v>
      </c>
      <c r="AV307" s="15" t="s">
        <v>141</v>
      </c>
      <c r="AW307" s="15" t="s">
        <v>31</v>
      </c>
      <c r="AX307" s="15" t="s">
        <v>76</v>
      </c>
      <c r="AY307" s="279" t="s">
        <v>120</v>
      </c>
    </row>
    <row r="308" s="2" customFormat="1" ht="16.5" customHeight="1">
      <c r="A308" s="39"/>
      <c r="B308" s="40"/>
      <c r="C308" s="227" t="s">
        <v>612</v>
      </c>
      <c r="D308" s="227" t="s">
        <v>123</v>
      </c>
      <c r="E308" s="228" t="s">
        <v>613</v>
      </c>
      <c r="F308" s="229" t="s">
        <v>614</v>
      </c>
      <c r="G308" s="230" t="s">
        <v>268</v>
      </c>
      <c r="H308" s="231">
        <v>152.75200000000001</v>
      </c>
      <c r="I308" s="232"/>
      <c r="J308" s="233">
        <f>ROUND(I308*H308,2)</f>
        <v>0</v>
      </c>
      <c r="K308" s="229" t="s">
        <v>127</v>
      </c>
      <c r="L308" s="45"/>
      <c r="M308" s="234" t="s">
        <v>19</v>
      </c>
      <c r="N308" s="235" t="s">
        <v>40</v>
      </c>
      <c r="O308" s="85"/>
      <c r="P308" s="236">
        <f>O308*H308</f>
        <v>0</v>
      </c>
      <c r="Q308" s="236">
        <v>0.00132</v>
      </c>
      <c r="R308" s="236">
        <f>Q308*H308</f>
        <v>0.20163264</v>
      </c>
      <c r="S308" s="236">
        <v>0</v>
      </c>
      <c r="T308" s="237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8" t="s">
        <v>141</v>
      </c>
      <c r="AT308" s="238" t="s">
        <v>123</v>
      </c>
      <c r="AU308" s="238" t="s">
        <v>78</v>
      </c>
      <c r="AY308" s="18" t="s">
        <v>120</v>
      </c>
      <c r="BE308" s="239">
        <f>IF(N308="základní",J308,0)</f>
        <v>0</v>
      </c>
      <c r="BF308" s="239">
        <f>IF(N308="snížená",J308,0)</f>
        <v>0</v>
      </c>
      <c r="BG308" s="239">
        <f>IF(N308="zákl. přenesená",J308,0)</f>
        <v>0</v>
      </c>
      <c r="BH308" s="239">
        <f>IF(N308="sníž. přenesená",J308,0)</f>
        <v>0</v>
      </c>
      <c r="BI308" s="239">
        <f>IF(N308="nulová",J308,0)</f>
        <v>0</v>
      </c>
      <c r="BJ308" s="18" t="s">
        <v>76</v>
      </c>
      <c r="BK308" s="239">
        <f>ROUND(I308*H308,2)</f>
        <v>0</v>
      </c>
      <c r="BL308" s="18" t="s">
        <v>141</v>
      </c>
      <c r="BM308" s="238" t="s">
        <v>615</v>
      </c>
    </row>
    <row r="309" s="2" customFormat="1">
      <c r="A309" s="39"/>
      <c r="B309" s="40"/>
      <c r="C309" s="41"/>
      <c r="D309" s="240" t="s">
        <v>130</v>
      </c>
      <c r="E309" s="41"/>
      <c r="F309" s="241" t="s">
        <v>616</v>
      </c>
      <c r="G309" s="41"/>
      <c r="H309" s="41"/>
      <c r="I309" s="147"/>
      <c r="J309" s="41"/>
      <c r="K309" s="41"/>
      <c r="L309" s="45"/>
      <c r="M309" s="242"/>
      <c r="N309" s="243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130</v>
      </c>
      <c r="AU309" s="18" t="s">
        <v>78</v>
      </c>
    </row>
    <row r="310" s="13" customFormat="1">
      <c r="A310" s="13"/>
      <c r="B310" s="244"/>
      <c r="C310" s="245"/>
      <c r="D310" s="240" t="s">
        <v>131</v>
      </c>
      <c r="E310" s="246" t="s">
        <v>19</v>
      </c>
      <c r="F310" s="247" t="s">
        <v>617</v>
      </c>
      <c r="G310" s="245"/>
      <c r="H310" s="246" t="s">
        <v>19</v>
      </c>
      <c r="I310" s="248"/>
      <c r="J310" s="245"/>
      <c r="K310" s="245"/>
      <c r="L310" s="249"/>
      <c r="M310" s="250"/>
      <c r="N310" s="251"/>
      <c r="O310" s="251"/>
      <c r="P310" s="251"/>
      <c r="Q310" s="251"/>
      <c r="R310" s="251"/>
      <c r="S310" s="251"/>
      <c r="T310" s="25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3" t="s">
        <v>131</v>
      </c>
      <c r="AU310" s="253" t="s">
        <v>78</v>
      </c>
      <c r="AV310" s="13" t="s">
        <v>76</v>
      </c>
      <c r="AW310" s="13" t="s">
        <v>31</v>
      </c>
      <c r="AX310" s="13" t="s">
        <v>69</v>
      </c>
      <c r="AY310" s="253" t="s">
        <v>120</v>
      </c>
    </row>
    <row r="311" s="14" customFormat="1">
      <c r="A311" s="14"/>
      <c r="B311" s="254"/>
      <c r="C311" s="255"/>
      <c r="D311" s="240" t="s">
        <v>131</v>
      </c>
      <c r="E311" s="256" t="s">
        <v>19</v>
      </c>
      <c r="F311" s="257" t="s">
        <v>618</v>
      </c>
      <c r="G311" s="255"/>
      <c r="H311" s="258">
        <v>79.492000000000004</v>
      </c>
      <c r="I311" s="259"/>
      <c r="J311" s="255"/>
      <c r="K311" s="255"/>
      <c r="L311" s="260"/>
      <c r="M311" s="261"/>
      <c r="N311" s="262"/>
      <c r="O311" s="262"/>
      <c r="P311" s="262"/>
      <c r="Q311" s="262"/>
      <c r="R311" s="262"/>
      <c r="S311" s="262"/>
      <c r="T311" s="26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4" t="s">
        <v>131</v>
      </c>
      <c r="AU311" s="264" t="s">
        <v>78</v>
      </c>
      <c r="AV311" s="14" t="s">
        <v>78</v>
      </c>
      <c r="AW311" s="14" t="s">
        <v>31</v>
      </c>
      <c r="AX311" s="14" t="s">
        <v>69</v>
      </c>
      <c r="AY311" s="264" t="s">
        <v>120</v>
      </c>
    </row>
    <row r="312" s="14" customFormat="1">
      <c r="A312" s="14"/>
      <c r="B312" s="254"/>
      <c r="C312" s="255"/>
      <c r="D312" s="240" t="s">
        <v>131</v>
      </c>
      <c r="E312" s="256" t="s">
        <v>19</v>
      </c>
      <c r="F312" s="257" t="s">
        <v>619</v>
      </c>
      <c r="G312" s="255"/>
      <c r="H312" s="258">
        <v>49.399999999999999</v>
      </c>
      <c r="I312" s="259"/>
      <c r="J312" s="255"/>
      <c r="K312" s="255"/>
      <c r="L312" s="260"/>
      <c r="M312" s="261"/>
      <c r="N312" s="262"/>
      <c r="O312" s="262"/>
      <c r="P312" s="262"/>
      <c r="Q312" s="262"/>
      <c r="R312" s="262"/>
      <c r="S312" s="262"/>
      <c r="T312" s="26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4" t="s">
        <v>131</v>
      </c>
      <c r="AU312" s="264" t="s">
        <v>78</v>
      </c>
      <c r="AV312" s="14" t="s">
        <v>78</v>
      </c>
      <c r="AW312" s="14" t="s">
        <v>31</v>
      </c>
      <c r="AX312" s="14" t="s">
        <v>69</v>
      </c>
      <c r="AY312" s="264" t="s">
        <v>120</v>
      </c>
    </row>
    <row r="313" s="14" customFormat="1">
      <c r="A313" s="14"/>
      <c r="B313" s="254"/>
      <c r="C313" s="255"/>
      <c r="D313" s="240" t="s">
        <v>131</v>
      </c>
      <c r="E313" s="256" t="s">
        <v>19</v>
      </c>
      <c r="F313" s="257" t="s">
        <v>620</v>
      </c>
      <c r="G313" s="255"/>
      <c r="H313" s="258">
        <v>23.859999999999999</v>
      </c>
      <c r="I313" s="259"/>
      <c r="J313" s="255"/>
      <c r="K313" s="255"/>
      <c r="L313" s="260"/>
      <c r="M313" s="261"/>
      <c r="N313" s="262"/>
      <c r="O313" s="262"/>
      <c r="P313" s="262"/>
      <c r="Q313" s="262"/>
      <c r="R313" s="262"/>
      <c r="S313" s="262"/>
      <c r="T313" s="26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4" t="s">
        <v>131</v>
      </c>
      <c r="AU313" s="264" t="s">
        <v>78</v>
      </c>
      <c r="AV313" s="14" t="s">
        <v>78</v>
      </c>
      <c r="AW313" s="14" t="s">
        <v>31</v>
      </c>
      <c r="AX313" s="14" t="s">
        <v>69</v>
      </c>
      <c r="AY313" s="264" t="s">
        <v>120</v>
      </c>
    </row>
    <row r="314" s="15" customFormat="1">
      <c r="A314" s="15"/>
      <c r="B314" s="269"/>
      <c r="C314" s="270"/>
      <c r="D314" s="240" t="s">
        <v>131</v>
      </c>
      <c r="E314" s="271" t="s">
        <v>19</v>
      </c>
      <c r="F314" s="272" t="s">
        <v>274</v>
      </c>
      <c r="G314" s="270"/>
      <c r="H314" s="273">
        <v>152.75200000000001</v>
      </c>
      <c r="I314" s="274"/>
      <c r="J314" s="270"/>
      <c r="K314" s="270"/>
      <c r="L314" s="275"/>
      <c r="M314" s="276"/>
      <c r="N314" s="277"/>
      <c r="O314" s="277"/>
      <c r="P314" s="277"/>
      <c r="Q314" s="277"/>
      <c r="R314" s="277"/>
      <c r="S314" s="277"/>
      <c r="T314" s="278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79" t="s">
        <v>131</v>
      </c>
      <c r="AU314" s="279" t="s">
        <v>78</v>
      </c>
      <c r="AV314" s="15" t="s">
        <v>141</v>
      </c>
      <c r="AW314" s="15" t="s">
        <v>31</v>
      </c>
      <c r="AX314" s="15" t="s">
        <v>76</v>
      </c>
      <c r="AY314" s="279" t="s">
        <v>120</v>
      </c>
    </row>
    <row r="315" s="2" customFormat="1" ht="16.5" customHeight="1">
      <c r="A315" s="39"/>
      <c r="B315" s="40"/>
      <c r="C315" s="227" t="s">
        <v>621</v>
      </c>
      <c r="D315" s="227" t="s">
        <v>123</v>
      </c>
      <c r="E315" s="228" t="s">
        <v>622</v>
      </c>
      <c r="F315" s="229" t="s">
        <v>623</v>
      </c>
      <c r="G315" s="230" t="s">
        <v>268</v>
      </c>
      <c r="H315" s="231">
        <v>152.75200000000001</v>
      </c>
      <c r="I315" s="232"/>
      <c r="J315" s="233">
        <f>ROUND(I315*H315,2)</f>
        <v>0</v>
      </c>
      <c r="K315" s="229" t="s">
        <v>127</v>
      </c>
      <c r="L315" s="45"/>
      <c r="M315" s="234" t="s">
        <v>19</v>
      </c>
      <c r="N315" s="235" t="s">
        <v>40</v>
      </c>
      <c r="O315" s="85"/>
      <c r="P315" s="236">
        <f>O315*H315</f>
        <v>0</v>
      </c>
      <c r="Q315" s="236">
        <v>4.0000000000000003E-05</v>
      </c>
      <c r="R315" s="236">
        <f>Q315*H315</f>
        <v>0.0061100800000000012</v>
      </c>
      <c r="S315" s="236">
        <v>0</v>
      </c>
      <c r="T315" s="237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8" t="s">
        <v>141</v>
      </c>
      <c r="AT315" s="238" t="s">
        <v>123</v>
      </c>
      <c r="AU315" s="238" t="s">
        <v>78</v>
      </c>
      <c r="AY315" s="18" t="s">
        <v>120</v>
      </c>
      <c r="BE315" s="239">
        <f>IF(N315="základní",J315,0)</f>
        <v>0</v>
      </c>
      <c r="BF315" s="239">
        <f>IF(N315="snížená",J315,0)</f>
        <v>0</v>
      </c>
      <c r="BG315" s="239">
        <f>IF(N315="zákl. přenesená",J315,0)</f>
        <v>0</v>
      </c>
      <c r="BH315" s="239">
        <f>IF(N315="sníž. přenesená",J315,0)</f>
        <v>0</v>
      </c>
      <c r="BI315" s="239">
        <f>IF(N315="nulová",J315,0)</f>
        <v>0</v>
      </c>
      <c r="BJ315" s="18" t="s">
        <v>76</v>
      </c>
      <c r="BK315" s="239">
        <f>ROUND(I315*H315,2)</f>
        <v>0</v>
      </c>
      <c r="BL315" s="18" t="s">
        <v>141</v>
      </c>
      <c r="BM315" s="238" t="s">
        <v>624</v>
      </c>
    </row>
    <row r="316" s="2" customFormat="1">
      <c r="A316" s="39"/>
      <c r="B316" s="40"/>
      <c r="C316" s="41"/>
      <c r="D316" s="240" t="s">
        <v>130</v>
      </c>
      <c r="E316" s="41"/>
      <c r="F316" s="241" t="s">
        <v>625</v>
      </c>
      <c r="G316" s="41"/>
      <c r="H316" s="41"/>
      <c r="I316" s="147"/>
      <c r="J316" s="41"/>
      <c r="K316" s="41"/>
      <c r="L316" s="45"/>
      <c r="M316" s="242"/>
      <c r="N316" s="243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130</v>
      </c>
      <c r="AU316" s="18" t="s">
        <v>78</v>
      </c>
    </row>
    <row r="317" s="2" customFormat="1" ht="16.5" customHeight="1">
      <c r="A317" s="39"/>
      <c r="B317" s="40"/>
      <c r="C317" s="227" t="s">
        <v>626</v>
      </c>
      <c r="D317" s="227" t="s">
        <v>123</v>
      </c>
      <c r="E317" s="228" t="s">
        <v>627</v>
      </c>
      <c r="F317" s="229" t="s">
        <v>628</v>
      </c>
      <c r="G317" s="230" t="s">
        <v>491</v>
      </c>
      <c r="H317" s="231">
        <v>7.8159999999999998</v>
      </c>
      <c r="I317" s="232"/>
      <c r="J317" s="233">
        <f>ROUND(I317*H317,2)</f>
        <v>0</v>
      </c>
      <c r="K317" s="229" t="s">
        <v>127</v>
      </c>
      <c r="L317" s="45"/>
      <c r="M317" s="234" t="s">
        <v>19</v>
      </c>
      <c r="N317" s="235" t="s">
        <v>40</v>
      </c>
      <c r="O317" s="85"/>
      <c r="P317" s="236">
        <f>O317*H317</f>
        <v>0</v>
      </c>
      <c r="Q317" s="236">
        <v>1.0763700000000001</v>
      </c>
      <c r="R317" s="236">
        <f>Q317*H317</f>
        <v>8.4129079200000003</v>
      </c>
      <c r="S317" s="236">
        <v>0</v>
      </c>
      <c r="T317" s="237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8" t="s">
        <v>141</v>
      </c>
      <c r="AT317" s="238" t="s">
        <v>123</v>
      </c>
      <c r="AU317" s="238" t="s">
        <v>78</v>
      </c>
      <c r="AY317" s="18" t="s">
        <v>120</v>
      </c>
      <c r="BE317" s="239">
        <f>IF(N317="základní",J317,0)</f>
        <v>0</v>
      </c>
      <c r="BF317" s="239">
        <f>IF(N317="snížená",J317,0)</f>
        <v>0</v>
      </c>
      <c r="BG317" s="239">
        <f>IF(N317="zákl. přenesená",J317,0)</f>
        <v>0</v>
      </c>
      <c r="BH317" s="239">
        <f>IF(N317="sníž. přenesená",J317,0)</f>
        <v>0</v>
      </c>
      <c r="BI317" s="239">
        <f>IF(N317="nulová",J317,0)</f>
        <v>0</v>
      </c>
      <c r="BJ317" s="18" t="s">
        <v>76</v>
      </c>
      <c r="BK317" s="239">
        <f>ROUND(I317*H317,2)</f>
        <v>0</v>
      </c>
      <c r="BL317" s="18" t="s">
        <v>141</v>
      </c>
      <c r="BM317" s="238" t="s">
        <v>629</v>
      </c>
    </row>
    <row r="318" s="2" customFormat="1">
      <c r="A318" s="39"/>
      <c r="B318" s="40"/>
      <c r="C318" s="41"/>
      <c r="D318" s="240" t="s">
        <v>130</v>
      </c>
      <c r="E318" s="41"/>
      <c r="F318" s="241" t="s">
        <v>630</v>
      </c>
      <c r="G318" s="41"/>
      <c r="H318" s="41"/>
      <c r="I318" s="147"/>
      <c r="J318" s="41"/>
      <c r="K318" s="41"/>
      <c r="L318" s="45"/>
      <c r="M318" s="242"/>
      <c r="N318" s="243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130</v>
      </c>
      <c r="AU318" s="18" t="s">
        <v>78</v>
      </c>
    </row>
    <row r="319" s="13" customFormat="1">
      <c r="A319" s="13"/>
      <c r="B319" s="244"/>
      <c r="C319" s="245"/>
      <c r="D319" s="240" t="s">
        <v>131</v>
      </c>
      <c r="E319" s="246" t="s">
        <v>19</v>
      </c>
      <c r="F319" s="247" t="s">
        <v>631</v>
      </c>
      <c r="G319" s="245"/>
      <c r="H319" s="246" t="s">
        <v>19</v>
      </c>
      <c r="I319" s="248"/>
      <c r="J319" s="245"/>
      <c r="K319" s="245"/>
      <c r="L319" s="249"/>
      <c r="M319" s="250"/>
      <c r="N319" s="251"/>
      <c r="O319" s="251"/>
      <c r="P319" s="251"/>
      <c r="Q319" s="251"/>
      <c r="R319" s="251"/>
      <c r="S319" s="251"/>
      <c r="T319" s="25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3" t="s">
        <v>131</v>
      </c>
      <c r="AU319" s="253" t="s">
        <v>78</v>
      </c>
      <c r="AV319" s="13" t="s">
        <v>76</v>
      </c>
      <c r="AW319" s="13" t="s">
        <v>31</v>
      </c>
      <c r="AX319" s="13" t="s">
        <v>69</v>
      </c>
      <c r="AY319" s="253" t="s">
        <v>120</v>
      </c>
    </row>
    <row r="320" s="14" customFormat="1">
      <c r="A320" s="14"/>
      <c r="B320" s="254"/>
      <c r="C320" s="255"/>
      <c r="D320" s="240" t="s">
        <v>131</v>
      </c>
      <c r="E320" s="256" t="s">
        <v>19</v>
      </c>
      <c r="F320" s="257" t="s">
        <v>632</v>
      </c>
      <c r="G320" s="255"/>
      <c r="H320" s="258">
        <v>7.8159999999999998</v>
      </c>
      <c r="I320" s="259"/>
      <c r="J320" s="255"/>
      <c r="K320" s="255"/>
      <c r="L320" s="260"/>
      <c r="M320" s="261"/>
      <c r="N320" s="262"/>
      <c r="O320" s="262"/>
      <c r="P320" s="262"/>
      <c r="Q320" s="262"/>
      <c r="R320" s="262"/>
      <c r="S320" s="262"/>
      <c r="T320" s="26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4" t="s">
        <v>131</v>
      </c>
      <c r="AU320" s="264" t="s">
        <v>78</v>
      </c>
      <c r="AV320" s="14" t="s">
        <v>78</v>
      </c>
      <c r="AW320" s="14" t="s">
        <v>31</v>
      </c>
      <c r="AX320" s="14" t="s">
        <v>76</v>
      </c>
      <c r="AY320" s="264" t="s">
        <v>120</v>
      </c>
    </row>
    <row r="321" s="2" customFormat="1" ht="16.5" customHeight="1">
      <c r="A321" s="39"/>
      <c r="B321" s="40"/>
      <c r="C321" s="227" t="s">
        <v>633</v>
      </c>
      <c r="D321" s="227" t="s">
        <v>123</v>
      </c>
      <c r="E321" s="228" t="s">
        <v>634</v>
      </c>
      <c r="F321" s="229" t="s">
        <v>635</v>
      </c>
      <c r="G321" s="230" t="s">
        <v>345</v>
      </c>
      <c r="H321" s="231">
        <v>2</v>
      </c>
      <c r="I321" s="232"/>
      <c r="J321" s="233">
        <f>ROUND(I321*H321,2)</f>
        <v>0</v>
      </c>
      <c r="K321" s="229" t="s">
        <v>127</v>
      </c>
      <c r="L321" s="45"/>
      <c r="M321" s="234" t="s">
        <v>19</v>
      </c>
      <c r="N321" s="235" t="s">
        <v>40</v>
      </c>
      <c r="O321" s="85"/>
      <c r="P321" s="236">
        <f>O321*H321</f>
        <v>0</v>
      </c>
      <c r="Q321" s="236">
        <v>0.0046299999999999996</v>
      </c>
      <c r="R321" s="236">
        <f>Q321*H321</f>
        <v>0.0092599999999999991</v>
      </c>
      <c r="S321" s="236">
        <v>0</v>
      </c>
      <c r="T321" s="237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8" t="s">
        <v>141</v>
      </c>
      <c r="AT321" s="238" t="s">
        <v>123</v>
      </c>
      <c r="AU321" s="238" t="s">
        <v>78</v>
      </c>
      <c r="AY321" s="18" t="s">
        <v>120</v>
      </c>
      <c r="BE321" s="239">
        <f>IF(N321="základní",J321,0)</f>
        <v>0</v>
      </c>
      <c r="BF321" s="239">
        <f>IF(N321="snížená",J321,0)</f>
        <v>0</v>
      </c>
      <c r="BG321" s="239">
        <f>IF(N321="zákl. přenesená",J321,0)</f>
        <v>0</v>
      </c>
      <c r="BH321" s="239">
        <f>IF(N321="sníž. přenesená",J321,0)</f>
        <v>0</v>
      </c>
      <c r="BI321" s="239">
        <f>IF(N321="nulová",J321,0)</f>
        <v>0</v>
      </c>
      <c r="BJ321" s="18" t="s">
        <v>76</v>
      </c>
      <c r="BK321" s="239">
        <f>ROUND(I321*H321,2)</f>
        <v>0</v>
      </c>
      <c r="BL321" s="18" t="s">
        <v>141</v>
      </c>
      <c r="BM321" s="238" t="s">
        <v>636</v>
      </c>
    </row>
    <row r="322" s="2" customFormat="1">
      <c r="A322" s="39"/>
      <c r="B322" s="40"/>
      <c r="C322" s="41"/>
      <c r="D322" s="240" t="s">
        <v>130</v>
      </c>
      <c r="E322" s="41"/>
      <c r="F322" s="241" t="s">
        <v>637</v>
      </c>
      <c r="G322" s="41"/>
      <c r="H322" s="41"/>
      <c r="I322" s="147"/>
      <c r="J322" s="41"/>
      <c r="K322" s="41"/>
      <c r="L322" s="45"/>
      <c r="M322" s="242"/>
      <c r="N322" s="243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130</v>
      </c>
      <c r="AU322" s="18" t="s">
        <v>78</v>
      </c>
    </row>
    <row r="323" s="14" customFormat="1">
      <c r="A323" s="14"/>
      <c r="B323" s="254"/>
      <c r="C323" s="255"/>
      <c r="D323" s="240" t="s">
        <v>131</v>
      </c>
      <c r="E323" s="256" t="s">
        <v>19</v>
      </c>
      <c r="F323" s="257" t="s">
        <v>638</v>
      </c>
      <c r="G323" s="255"/>
      <c r="H323" s="258">
        <v>2</v>
      </c>
      <c r="I323" s="259"/>
      <c r="J323" s="255"/>
      <c r="K323" s="255"/>
      <c r="L323" s="260"/>
      <c r="M323" s="261"/>
      <c r="N323" s="262"/>
      <c r="O323" s="262"/>
      <c r="P323" s="262"/>
      <c r="Q323" s="262"/>
      <c r="R323" s="262"/>
      <c r="S323" s="262"/>
      <c r="T323" s="263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4" t="s">
        <v>131</v>
      </c>
      <c r="AU323" s="264" t="s">
        <v>78</v>
      </c>
      <c r="AV323" s="14" t="s">
        <v>78</v>
      </c>
      <c r="AW323" s="14" t="s">
        <v>31</v>
      </c>
      <c r="AX323" s="14" t="s">
        <v>76</v>
      </c>
      <c r="AY323" s="264" t="s">
        <v>120</v>
      </c>
    </row>
    <row r="324" s="2" customFormat="1" ht="16.5" customHeight="1">
      <c r="A324" s="39"/>
      <c r="B324" s="40"/>
      <c r="C324" s="227" t="s">
        <v>639</v>
      </c>
      <c r="D324" s="227" t="s">
        <v>123</v>
      </c>
      <c r="E324" s="228" t="s">
        <v>640</v>
      </c>
      <c r="F324" s="229" t="s">
        <v>641</v>
      </c>
      <c r="G324" s="230" t="s">
        <v>345</v>
      </c>
      <c r="H324" s="231">
        <v>73.700000000000003</v>
      </c>
      <c r="I324" s="232"/>
      <c r="J324" s="233">
        <f>ROUND(I324*H324,2)</f>
        <v>0</v>
      </c>
      <c r="K324" s="229" t="s">
        <v>19</v>
      </c>
      <c r="L324" s="45"/>
      <c r="M324" s="234" t="s">
        <v>19</v>
      </c>
      <c r="N324" s="235" t="s">
        <v>40</v>
      </c>
      <c r="O324" s="85"/>
      <c r="P324" s="236">
        <f>O324*H324</f>
        <v>0</v>
      </c>
      <c r="Q324" s="236">
        <v>0</v>
      </c>
      <c r="R324" s="236">
        <f>Q324*H324</f>
        <v>0</v>
      </c>
      <c r="S324" s="236">
        <v>0</v>
      </c>
      <c r="T324" s="237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8" t="s">
        <v>141</v>
      </c>
      <c r="AT324" s="238" t="s">
        <v>123</v>
      </c>
      <c r="AU324" s="238" t="s">
        <v>78</v>
      </c>
      <c r="AY324" s="18" t="s">
        <v>120</v>
      </c>
      <c r="BE324" s="239">
        <f>IF(N324="základní",J324,0)</f>
        <v>0</v>
      </c>
      <c r="BF324" s="239">
        <f>IF(N324="snížená",J324,0)</f>
        <v>0</v>
      </c>
      <c r="BG324" s="239">
        <f>IF(N324="zákl. přenesená",J324,0)</f>
        <v>0</v>
      </c>
      <c r="BH324" s="239">
        <f>IF(N324="sníž. přenesená",J324,0)</f>
        <v>0</v>
      </c>
      <c r="BI324" s="239">
        <f>IF(N324="nulová",J324,0)</f>
        <v>0</v>
      </c>
      <c r="BJ324" s="18" t="s">
        <v>76</v>
      </c>
      <c r="BK324" s="239">
        <f>ROUND(I324*H324,2)</f>
        <v>0</v>
      </c>
      <c r="BL324" s="18" t="s">
        <v>141</v>
      </c>
      <c r="BM324" s="238" t="s">
        <v>642</v>
      </c>
    </row>
    <row r="325" s="2" customFormat="1">
      <c r="A325" s="39"/>
      <c r="B325" s="40"/>
      <c r="C325" s="41"/>
      <c r="D325" s="240" t="s">
        <v>130</v>
      </c>
      <c r="E325" s="41"/>
      <c r="F325" s="241" t="s">
        <v>643</v>
      </c>
      <c r="G325" s="41"/>
      <c r="H325" s="41"/>
      <c r="I325" s="147"/>
      <c r="J325" s="41"/>
      <c r="K325" s="41"/>
      <c r="L325" s="45"/>
      <c r="M325" s="242"/>
      <c r="N325" s="243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130</v>
      </c>
      <c r="AU325" s="18" t="s">
        <v>78</v>
      </c>
    </row>
    <row r="326" s="14" customFormat="1">
      <c r="A326" s="14"/>
      <c r="B326" s="254"/>
      <c r="C326" s="255"/>
      <c r="D326" s="240" t="s">
        <v>131</v>
      </c>
      <c r="E326" s="256" t="s">
        <v>19</v>
      </c>
      <c r="F326" s="257" t="s">
        <v>644</v>
      </c>
      <c r="G326" s="255"/>
      <c r="H326" s="258">
        <v>73.700000000000003</v>
      </c>
      <c r="I326" s="259"/>
      <c r="J326" s="255"/>
      <c r="K326" s="255"/>
      <c r="L326" s="260"/>
      <c r="M326" s="261"/>
      <c r="N326" s="262"/>
      <c r="O326" s="262"/>
      <c r="P326" s="262"/>
      <c r="Q326" s="262"/>
      <c r="R326" s="262"/>
      <c r="S326" s="262"/>
      <c r="T326" s="26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4" t="s">
        <v>131</v>
      </c>
      <c r="AU326" s="264" t="s">
        <v>78</v>
      </c>
      <c r="AV326" s="14" t="s">
        <v>78</v>
      </c>
      <c r="AW326" s="14" t="s">
        <v>31</v>
      </c>
      <c r="AX326" s="14" t="s">
        <v>76</v>
      </c>
      <c r="AY326" s="264" t="s">
        <v>120</v>
      </c>
    </row>
    <row r="327" s="2" customFormat="1" ht="16.5" customHeight="1">
      <c r="A327" s="39"/>
      <c r="B327" s="40"/>
      <c r="C327" s="227" t="s">
        <v>645</v>
      </c>
      <c r="D327" s="227" t="s">
        <v>123</v>
      </c>
      <c r="E327" s="228" t="s">
        <v>646</v>
      </c>
      <c r="F327" s="229" t="s">
        <v>647</v>
      </c>
      <c r="G327" s="230" t="s">
        <v>345</v>
      </c>
      <c r="H327" s="231">
        <v>368.5</v>
      </c>
      <c r="I327" s="232"/>
      <c r="J327" s="233">
        <f>ROUND(I327*H327,2)</f>
        <v>0</v>
      </c>
      <c r="K327" s="229" t="s">
        <v>127</v>
      </c>
      <c r="L327" s="45"/>
      <c r="M327" s="234" t="s">
        <v>19</v>
      </c>
      <c r="N327" s="235" t="s">
        <v>40</v>
      </c>
      <c r="O327" s="85"/>
      <c r="P327" s="236">
        <f>O327*H327</f>
        <v>0</v>
      </c>
      <c r="Q327" s="236">
        <v>0.00080999999999999996</v>
      </c>
      <c r="R327" s="236">
        <f>Q327*H327</f>
        <v>0.298485</v>
      </c>
      <c r="S327" s="236">
        <v>0</v>
      </c>
      <c r="T327" s="237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8" t="s">
        <v>141</v>
      </c>
      <c r="AT327" s="238" t="s">
        <v>123</v>
      </c>
      <c r="AU327" s="238" t="s">
        <v>78</v>
      </c>
      <c r="AY327" s="18" t="s">
        <v>120</v>
      </c>
      <c r="BE327" s="239">
        <f>IF(N327="základní",J327,0)</f>
        <v>0</v>
      </c>
      <c r="BF327" s="239">
        <f>IF(N327="snížená",J327,0)</f>
        <v>0</v>
      </c>
      <c r="BG327" s="239">
        <f>IF(N327="zákl. přenesená",J327,0)</f>
        <v>0</v>
      </c>
      <c r="BH327" s="239">
        <f>IF(N327="sníž. přenesená",J327,0)</f>
        <v>0</v>
      </c>
      <c r="BI327" s="239">
        <f>IF(N327="nulová",J327,0)</f>
        <v>0</v>
      </c>
      <c r="BJ327" s="18" t="s">
        <v>76</v>
      </c>
      <c r="BK327" s="239">
        <f>ROUND(I327*H327,2)</f>
        <v>0</v>
      </c>
      <c r="BL327" s="18" t="s">
        <v>141</v>
      </c>
      <c r="BM327" s="238" t="s">
        <v>648</v>
      </c>
    </row>
    <row r="328" s="2" customFormat="1">
      <c r="A328" s="39"/>
      <c r="B328" s="40"/>
      <c r="C328" s="41"/>
      <c r="D328" s="240" t="s">
        <v>130</v>
      </c>
      <c r="E328" s="41"/>
      <c r="F328" s="241" t="s">
        <v>649</v>
      </c>
      <c r="G328" s="41"/>
      <c r="H328" s="41"/>
      <c r="I328" s="147"/>
      <c r="J328" s="41"/>
      <c r="K328" s="41"/>
      <c r="L328" s="45"/>
      <c r="M328" s="242"/>
      <c r="N328" s="243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130</v>
      </c>
      <c r="AU328" s="18" t="s">
        <v>78</v>
      </c>
    </row>
    <row r="329" s="14" customFormat="1">
      <c r="A329" s="14"/>
      <c r="B329" s="254"/>
      <c r="C329" s="255"/>
      <c r="D329" s="240" t="s">
        <v>131</v>
      </c>
      <c r="E329" s="256" t="s">
        <v>19</v>
      </c>
      <c r="F329" s="257" t="s">
        <v>650</v>
      </c>
      <c r="G329" s="255"/>
      <c r="H329" s="258">
        <v>368.5</v>
      </c>
      <c r="I329" s="259"/>
      <c r="J329" s="255"/>
      <c r="K329" s="255"/>
      <c r="L329" s="260"/>
      <c r="M329" s="261"/>
      <c r="N329" s="262"/>
      <c r="O329" s="262"/>
      <c r="P329" s="262"/>
      <c r="Q329" s="262"/>
      <c r="R329" s="262"/>
      <c r="S329" s="262"/>
      <c r="T329" s="263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64" t="s">
        <v>131</v>
      </c>
      <c r="AU329" s="264" t="s">
        <v>78</v>
      </c>
      <c r="AV329" s="14" t="s">
        <v>78</v>
      </c>
      <c r="AW329" s="14" t="s">
        <v>31</v>
      </c>
      <c r="AX329" s="14" t="s">
        <v>76</v>
      </c>
      <c r="AY329" s="264" t="s">
        <v>120</v>
      </c>
    </row>
    <row r="330" s="12" customFormat="1" ht="22.8" customHeight="1">
      <c r="A330" s="12"/>
      <c r="B330" s="211"/>
      <c r="C330" s="212"/>
      <c r="D330" s="213" t="s">
        <v>68</v>
      </c>
      <c r="E330" s="225" t="s">
        <v>141</v>
      </c>
      <c r="F330" s="225" t="s">
        <v>651</v>
      </c>
      <c r="G330" s="212"/>
      <c r="H330" s="212"/>
      <c r="I330" s="215"/>
      <c r="J330" s="226">
        <f>BK330</f>
        <v>0</v>
      </c>
      <c r="K330" s="212"/>
      <c r="L330" s="217"/>
      <c r="M330" s="218"/>
      <c r="N330" s="219"/>
      <c r="O330" s="219"/>
      <c r="P330" s="220">
        <f>SUM(P331:P417)</f>
        <v>0</v>
      </c>
      <c r="Q330" s="219"/>
      <c r="R330" s="220">
        <f>SUM(R331:R417)</f>
        <v>213.6514426</v>
      </c>
      <c r="S330" s="219"/>
      <c r="T330" s="221">
        <f>SUM(T331:T417)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2" t="s">
        <v>76</v>
      </c>
      <c r="AT330" s="223" t="s">
        <v>68</v>
      </c>
      <c r="AU330" s="223" t="s">
        <v>76</v>
      </c>
      <c r="AY330" s="222" t="s">
        <v>120</v>
      </c>
      <c r="BK330" s="224">
        <f>SUM(BK331:BK417)</f>
        <v>0</v>
      </c>
    </row>
    <row r="331" s="2" customFormat="1" ht="16.5" customHeight="1">
      <c r="A331" s="39"/>
      <c r="B331" s="40"/>
      <c r="C331" s="227" t="s">
        <v>652</v>
      </c>
      <c r="D331" s="227" t="s">
        <v>123</v>
      </c>
      <c r="E331" s="228" t="s">
        <v>653</v>
      </c>
      <c r="F331" s="229" t="s">
        <v>654</v>
      </c>
      <c r="G331" s="230" t="s">
        <v>363</v>
      </c>
      <c r="H331" s="231">
        <v>12.192</v>
      </c>
      <c r="I331" s="232"/>
      <c r="J331" s="233">
        <f>ROUND(I331*H331,2)</f>
        <v>0</v>
      </c>
      <c r="K331" s="229" t="s">
        <v>127</v>
      </c>
      <c r="L331" s="45"/>
      <c r="M331" s="234" t="s">
        <v>19</v>
      </c>
      <c r="N331" s="235" t="s">
        <v>40</v>
      </c>
      <c r="O331" s="85"/>
      <c r="P331" s="236">
        <f>O331*H331</f>
        <v>0</v>
      </c>
      <c r="Q331" s="236">
        <v>0</v>
      </c>
      <c r="R331" s="236">
        <f>Q331*H331</f>
        <v>0</v>
      </c>
      <c r="S331" s="236">
        <v>0</v>
      </c>
      <c r="T331" s="237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8" t="s">
        <v>141</v>
      </c>
      <c r="AT331" s="238" t="s">
        <v>123</v>
      </c>
      <c r="AU331" s="238" t="s">
        <v>78</v>
      </c>
      <c r="AY331" s="18" t="s">
        <v>120</v>
      </c>
      <c r="BE331" s="239">
        <f>IF(N331="základní",J331,0)</f>
        <v>0</v>
      </c>
      <c r="BF331" s="239">
        <f>IF(N331="snížená",J331,0)</f>
        <v>0</v>
      </c>
      <c r="BG331" s="239">
        <f>IF(N331="zákl. přenesená",J331,0)</f>
        <v>0</v>
      </c>
      <c r="BH331" s="239">
        <f>IF(N331="sníž. přenesená",J331,0)</f>
        <v>0</v>
      </c>
      <c r="BI331" s="239">
        <f>IF(N331="nulová",J331,0)</f>
        <v>0</v>
      </c>
      <c r="BJ331" s="18" t="s">
        <v>76</v>
      </c>
      <c r="BK331" s="239">
        <f>ROUND(I331*H331,2)</f>
        <v>0</v>
      </c>
      <c r="BL331" s="18" t="s">
        <v>141</v>
      </c>
      <c r="BM331" s="238" t="s">
        <v>655</v>
      </c>
    </row>
    <row r="332" s="2" customFormat="1">
      <c r="A332" s="39"/>
      <c r="B332" s="40"/>
      <c r="C332" s="41"/>
      <c r="D332" s="240" t="s">
        <v>130</v>
      </c>
      <c r="E332" s="41"/>
      <c r="F332" s="241" t="s">
        <v>656</v>
      </c>
      <c r="G332" s="41"/>
      <c r="H332" s="41"/>
      <c r="I332" s="147"/>
      <c r="J332" s="41"/>
      <c r="K332" s="41"/>
      <c r="L332" s="45"/>
      <c r="M332" s="242"/>
      <c r="N332" s="243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130</v>
      </c>
      <c r="AU332" s="18" t="s">
        <v>78</v>
      </c>
    </row>
    <row r="333" s="14" customFormat="1">
      <c r="A333" s="14"/>
      <c r="B333" s="254"/>
      <c r="C333" s="255"/>
      <c r="D333" s="240" t="s">
        <v>131</v>
      </c>
      <c r="E333" s="256" t="s">
        <v>19</v>
      </c>
      <c r="F333" s="257" t="s">
        <v>657</v>
      </c>
      <c r="G333" s="255"/>
      <c r="H333" s="258">
        <v>12.192</v>
      </c>
      <c r="I333" s="259"/>
      <c r="J333" s="255"/>
      <c r="K333" s="255"/>
      <c r="L333" s="260"/>
      <c r="M333" s="261"/>
      <c r="N333" s="262"/>
      <c r="O333" s="262"/>
      <c r="P333" s="262"/>
      <c r="Q333" s="262"/>
      <c r="R333" s="262"/>
      <c r="S333" s="262"/>
      <c r="T333" s="26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4" t="s">
        <v>131</v>
      </c>
      <c r="AU333" s="264" t="s">
        <v>78</v>
      </c>
      <c r="AV333" s="14" t="s">
        <v>78</v>
      </c>
      <c r="AW333" s="14" t="s">
        <v>31</v>
      </c>
      <c r="AX333" s="14" t="s">
        <v>76</v>
      </c>
      <c r="AY333" s="264" t="s">
        <v>120</v>
      </c>
    </row>
    <row r="334" s="2" customFormat="1" ht="16.5" customHeight="1">
      <c r="A334" s="39"/>
      <c r="B334" s="40"/>
      <c r="C334" s="227" t="s">
        <v>658</v>
      </c>
      <c r="D334" s="227" t="s">
        <v>123</v>
      </c>
      <c r="E334" s="228" t="s">
        <v>659</v>
      </c>
      <c r="F334" s="229" t="s">
        <v>660</v>
      </c>
      <c r="G334" s="230" t="s">
        <v>363</v>
      </c>
      <c r="H334" s="231">
        <v>59.850000000000001</v>
      </c>
      <c r="I334" s="232"/>
      <c r="J334" s="233">
        <f>ROUND(I334*H334,2)</f>
        <v>0</v>
      </c>
      <c r="K334" s="229" t="s">
        <v>127</v>
      </c>
      <c r="L334" s="45"/>
      <c r="M334" s="234" t="s">
        <v>19</v>
      </c>
      <c r="N334" s="235" t="s">
        <v>40</v>
      </c>
      <c r="O334" s="85"/>
      <c r="P334" s="236">
        <f>O334*H334</f>
        <v>0</v>
      </c>
      <c r="Q334" s="236">
        <v>0</v>
      </c>
      <c r="R334" s="236">
        <f>Q334*H334</f>
        <v>0</v>
      </c>
      <c r="S334" s="236">
        <v>0</v>
      </c>
      <c r="T334" s="237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8" t="s">
        <v>141</v>
      </c>
      <c r="AT334" s="238" t="s">
        <v>123</v>
      </c>
      <c r="AU334" s="238" t="s">
        <v>78</v>
      </c>
      <c r="AY334" s="18" t="s">
        <v>120</v>
      </c>
      <c r="BE334" s="239">
        <f>IF(N334="základní",J334,0)</f>
        <v>0</v>
      </c>
      <c r="BF334" s="239">
        <f>IF(N334="snížená",J334,0)</f>
        <v>0</v>
      </c>
      <c r="BG334" s="239">
        <f>IF(N334="zákl. přenesená",J334,0)</f>
        <v>0</v>
      </c>
      <c r="BH334" s="239">
        <f>IF(N334="sníž. přenesená",J334,0)</f>
        <v>0</v>
      </c>
      <c r="BI334" s="239">
        <f>IF(N334="nulová",J334,0)</f>
        <v>0</v>
      </c>
      <c r="BJ334" s="18" t="s">
        <v>76</v>
      </c>
      <c r="BK334" s="239">
        <f>ROUND(I334*H334,2)</f>
        <v>0</v>
      </c>
      <c r="BL334" s="18" t="s">
        <v>141</v>
      </c>
      <c r="BM334" s="238" t="s">
        <v>661</v>
      </c>
    </row>
    <row r="335" s="2" customFormat="1">
      <c r="A335" s="39"/>
      <c r="B335" s="40"/>
      <c r="C335" s="41"/>
      <c r="D335" s="240" t="s">
        <v>130</v>
      </c>
      <c r="E335" s="41"/>
      <c r="F335" s="241" t="s">
        <v>662</v>
      </c>
      <c r="G335" s="41"/>
      <c r="H335" s="41"/>
      <c r="I335" s="147"/>
      <c r="J335" s="41"/>
      <c r="K335" s="41"/>
      <c r="L335" s="45"/>
      <c r="M335" s="242"/>
      <c r="N335" s="243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130</v>
      </c>
      <c r="AU335" s="18" t="s">
        <v>78</v>
      </c>
    </row>
    <row r="336" s="13" customFormat="1">
      <c r="A336" s="13"/>
      <c r="B336" s="244"/>
      <c r="C336" s="245"/>
      <c r="D336" s="240" t="s">
        <v>131</v>
      </c>
      <c r="E336" s="246" t="s">
        <v>19</v>
      </c>
      <c r="F336" s="247" t="s">
        <v>663</v>
      </c>
      <c r="G336" s="245"/>
      <c r="H336" s="246" t="s">
        <v>19</v>
      </c>
      <c r="I336" s="248"/>
      <c r="J336" s="245"/>
      <c r="K336" s="245"/>
      <c r="L336" s="249"/>
      <c r="M336" s="250"/>
      <c r="N336" s="251"/>
      <c r="O336" s="251"/>
      <c r="P336" s="251"/>
      <c r="Q336" s="251"/>
      <c r="R336" s="251"/>
      <c r="S336" s="251"/>
      <c r="T336" s="25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3" t="s">
        <v>131</v>
      </c>
      <c r="AU336" s="253" t="s">
        <v>78</v>
      </c>
      <c r="AV336" s="13" t="s">
        <v>76</v>
      </c>
      <c r="AW336" s="13" t="s">
        <v>31</v>
      </c>
      <c r="AX336" s="13" t="s">
        <v>69</v>
      </c>
      <c r="AY336" s="253" t="s">
        <v>120</v>
      </c>
    </row>
    <row r="337" s="14" customFormat="1">
      <c r="A337" s="14"/>
      <c r="B337" s="254"/>
      <c r="C337" s="255"/>
      <c r="D337" s="240" t="s">
        <v>131</v>
      </c>
      <c r="E337" s="256" t="s">
        <v>19</v>
      </c>
      <c r="F337" s="257" t="s">
        <v>664</v>
      </c>
      <c r="G337" s="255"/>
      <c r="H337" s="258">
        <v>59.850000000000001</v>
      </c>
      <c r="I337" s="259"/>
      <c r="J337" s="255"/>
      <c r="K337" s="255"/>
      <c r="L337" s="260"/>
      <c r="M337" s="261"/>
      <c r="N337" s="262"/>
      <c r="O337" s="262"/>
      <c r="P337" s="262"/>
      <c r="Q337" s="262"/>
      <c r="R337" s="262"/>
      <c r="S337" s="262"/>
      <c r="T337" s="26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64" t="s">
        <v>131</v>
      </c>
      <c r="AU337" s="264" t="s">
        <v>78</v>
      </c>
      <c r="AV337" s="14" t="s">
        <v>78</v>
      </c>
      <c r="AW337" s="14" t="s">
        <v>31</v>
      </c>
      <c r="AX337" s="14" t="s">
        <v>76</v>
      </c>
      <c r="AY337" s="264" t="s">
        <v>120</v>
      </c>
    </row>
    <row r="338" s="2" customFormat="1" ht="16.5" customHeight="1">
      <c r="A338" s="39"/>
      <c r="B338" s="40"/>
      <c r="C338" s="227" t="s">
        <v>665</v>
      </c>
      <c r="D338" s="227" t="s">
        <v>123</v>
      </c>
      <c r="E338" s="228" t="s">
        <v>666</v>
      </c>
      <c r="F338" s="229" t="s">
        <v>667</v>
      </c>
      <c r="G338" s="230" t="s">
        <v>268</v>
      </c>
      <c r="H338" s="231">
        <v>6.4960000000000004</v>
      </c>
      <c r="I338" s="232"/>
      <c r="J338" s="233">
        <f>ROUND(I338*H338,2)</f>
        <v>0</v>
      </c>
      <c r="K338" s="229" t="s">
        <v>127</v>
      </c>
      <c r="L338" s="45"/>
      <c r="M338" s="234" t="s">
        <v>19</v>
      </c>
      <c r="N338" s="235" t="s">
        <v>40</v>
      </c>
      <c r="O338" s="85"/>
      <c r="P338" s="236">
        <f>O338*H338</f>
        <v>0</v>
      </c>
      <c r="Q338" s="236">
        <v>0.0074999999999999997</v>
      </c>
      <c r="R338" s="236">
        <f>Q338*H338</f>
        <v>0.048719999999999999</v>
      </c>
      <c r="S338" s="236">
        <v>0</v>
      </c>
      <c r="T338" s="237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8" t="s">
        <v>141</v>
      </c>
      <c r="AT338" s="238" t="s">
        <v>123</v>
      </c>
      <c r="AU338" s="238" t="s">
        <v>78</v>
      </c>
      <c r="AY338" s="18" t="s">
        <v>120</v>
      </c>
      <c r="BE338" s="239">
        <f>IF(N338="základní",J338,0)</f>
        <v>0</v>
      </c>
      <c r="BF338" s="239">
        <f>IF(N338="snížená",J338,0)</f>
        <v>0</v>
      </c>
      <c r="BG338" s="239">
        <f>IF(N338="zákl. přenesená",J338,0)</f>
        <v>0</v>
      </c>
      <c r="BH338" s="239">
        <f>IF(N338="sníž. přenesená",J338,0)</f>
        <v>0</v>
      </c>
      <c r="BI338" s="239">
        <f>IF(N338="nulová",J338,0)</f>
        <v>0</v>
      </c>
      <c r="BJ338" s="18" t="s">
        <v>76</v>
      </c>
      <c r="BK338" s="239">
        <f>ROUND(I338*H338,2)</f>
        <v>0</v>
      </c>
      <c r="BL338" s="18" t="s">
        <v>141</v>
      </c>
      <c r="BM338" s="238" t="s">
        <v>668</v>
      </c>
    </row>
    <row r="339" s="2" customFormat="1">
      <c r="A339" s="39"/>
      <c r="B339" s="40"/>
      <c r="C339" s="41"/>
      <c r="D339" s="240" t="s">
        <v>130</v>
      </c>
      <c r="E339" s="41"/>
      <c r="F339" s="241" t="s">
        <v>669</v>
      </c>
      <c r="G339" s="41"/>
      <c r="H339" s="41"/>
      <c r="I339" s="147"/>
      <c r="J339" s="41"/>
      <c r="K339" s="41"/>
      <c r="L339" s="45"/>
      <c r="M339" s="242"/>
      <c r="N339" s="243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130</v>
      </c>
      <c r="AU339" s="18" t="s">
        <v>78</v>
      </c>
    </row>
    <row r="340" s="14" customFormat="1">
      <c r="A340" s="14"/>
      <c r="B340" s="254"/>
      <c r="C340" s="255"/>
      <c r="D340" s="240" t="s">
        <v>131</v>
      </c>
      <c r="E340" s="256" t="s">
        <v>19</v>
      </c>
      <c r="F340" s="257" t="s">
        <v>670</v>
      </c>
      <c r="G340" s="255"/>
      <c r="H340" s="258">
        <v>6.4960000000000004</v>
      </c>
      <c r="I340" s="259"/>
      <c r="J340" s="255"/>
      <c r="K340" s="255"/>
      <c r="L340" s="260"/>
      <c r="M340" s="261"/>
      <c r="N340" s="262"/>
      <c r="O340" s="262"/>
      <c r="P340" s="262"/>
      <c r="Q340" s="262"/>
      <c r="R340" s="262"/>
      <c r="S340" s="262"/>
      <c r="T340" s="26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4" t="s">
        <v>131</v>
      </c>
      <c r="AU340" s="264" t="s">
        <v>78</v>
      </c>
      <c r="AV340" s="14" t="s">
        <v>78</v>
      </c>
      <c r="AW340" s="14" t="s">
        <v>31</v>
      </c>
      <c r="AX340" s="14" t="s">
        <v>76</v>
      </c>
      <c r="AY340" s="264" t="s">
        <v>120</v>
      </c>
    </row>
    <row r="341" s="2" customFormat="1" ht="16.5" customHeight="1">
      <c r="A341" s="39"/>
      <c r="B341" s="40"/>
      <c r="C341" s="227" t="s">
        <v>671</v>
      </c>
      <c r="D341" s="227" t="s">
        <v>123</v>
      </c>
      <c r="E341" s="228" t="s">
        <v>672</v>
      </c>
      <c r="F341" s="229" t="s">
        <v>673</v>
      </c>
      <c r="G341" s="230" t="s">
        <v>268</v>
      </c>
      <c r="H341" s="231">
        <v>18.195</v>
      </c>
      <c r="I341" s="232"/>
      <c r="J341" s="233">
        <f>ROUND(I341*H341,2)</f>
        <v>0</v>
      </c>
      <c r="K341" s="229" t="s">
        <v>127</v>
      </c>
      <c r="L341" s="45"/>
      <c r="M341" s="234" t="s">
        <v>19</v>
      </c>
      <c r="N341" s="235" t="s">
        <v>40</v>
      </c>
      <c r="O341" s="85"/>
      <c r="P341" s="236">
        <f>O341*H341</f>
        <v>0</v>
      </c>
      <c r="Q341" s="236">
        <v>0.01787</v>
      </c>
      <c r="R341" s="236">
        <f>Q341*H341</f>
        <v>0.32514465000000004</v>
      </c>
      <c r="S341" s="236">
        <v>0</v>
      </c>
      <c r="T341" s="237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8" t="s">
        <v>141</v>
      </c>
      <c r="AT341" s="238" t="s">
        <v>123</v>
      </c>
      <c r="AU341" s="238" t="s">
        <v>78</v>
      </c>
      <c r="AY341" s="18" t="s">
        <v>120</v>
      </c>
      <c r="BE341" s="239">
        <f>IF(N341="základní",J341,0)</f>
        <v>0</v>
      </c>
      <c r="BF341" s="239">
        <f>IF(N341="snížená",J341,0)</f>
        <v>0</v>
      </c>
      <c r="BG341" s="239">
        <f>IF(N341="zákl. přenesená",J341,0)</f>
        <v>0</v>
      </c>
      <c r="BH341" s="239">
        <f>IF(N341="sníž. přenesená",J341,0)</f>
        <v>0</v>
      </c>
      <c r="BI341" s="239">
        <f>IF(N341="nulová",J341,0)</f>
        <v>0</v>
      </c>
      <c r="BJ341" s="18" t="s">
        <v>76</v>
      </c>
      <c r="BK341" s="239">
        <f>ROUND(I341*H341,2)</f>
        <v>0</v>
      </c>
      <c r="BL341" s="18" t="s">
        <v>141</v>
      </c>
      <c r="BM341" s="238" t="s">
        <v>674</v>
      </c>
    </row>
    <row r="342" s="2" customFormat="1">
      <c r="A342" s="39"/>
      <c r="B342" s="40"/>
      <c r="C342" s="41"/>
      <c r="D342" s="240" t="s">
        <v>130</v>
      </c>
      <c r="E342" s="41"/>
      <c r="F342" s="241" t="s">
        <v>675</v>
      </c>
      <c r="G342" s="41"/>
      <c r="H342" s="41"/>
      <c r="I342" s="147"/>
      <c r="J342" s="41"/>
      <c r="K342" s="41"/>
      <c r="L342" s="45"/>
      <c r="M342" s="242"/>
      <c r="N342" s="243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130</v>
      </c>
      <c r="AU342" s="18" t="s">
        <v>78</v>
      </c>
    </row>
    <row r="343" s="13" customFormat="1">
      <c r="A343" s="13"/>
      <c r="B343" s="244"/>
      <c r="C343" s="245"/>
      <c r="D343" s="240" t="s">
        <v>131</v>
      </c>
      <c r="E343" s="246" t="s">
        <v>19</v>
      </c>
      <c r="F343" s="247" t="s">
        <v>676</v>
      </c>
      <c r="G343" s="245"/>
      <c r="H343" s="246" t="s">
        <v>19</v>
      </c>
      <c r="I343" s="248"/>
      <c r="J343" s="245"/>
      <c r="K343" s="245"/>
      <c r="L343" s="249"/>
      <c r="M343" s="250"/>
      <c r="N343" s="251"/>
      <c r="O343" s="251"/>
      <c r="P343" s="251"/>
      <c r="Q343" s="251"/>
      <c r="R343" s="251"/>
      <c r="S343" s="251"/>
      <c r="T343" s="25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3" t="s">
        <v>131</v>
      </c>
      <c r="AU343" s="253" t="s">
        <v>78</v>
      </c>
      <c r="AV343" s="13" t="s">
        <v>76</v>
      </c>
      <c r="AW343" s="13" t="s">
        <v>31</v>
      </c>
      <c r="AX343" s="13" t="s">
        <v>69</v>
      </c>
      <c r="AY343" s="253" t="s">
        <v>120</v>
      </c>
    </row>
    <row r="344" s="14" customFormat="1">
      <c r="A344" s="14"/>
      <c r="B344" s="254"/>
      <c r="C344" s="255"/>
      <c r="D344" s="240" t="s">
        <v>131</v>
      </c>
      <c r="E344" s="256" t="s">
        <v>19</v>
      </c>
      <c r="F344" s="257" t="s">
        <v>677</v>
      </c>
      <c r="G344" s="255"/>
      <c r="H344" s="258">
        <v>18.195</v>
      </c>
      <c r="I344" s="259"/>
      <c r="J344" s="255"/>
      <c r="K344" s="255"/>
      <c r="L344" s="260"/>
      <c r="M344" s="261"/>
      <c r="N344" s="262"/>
      <c r="O344" s="262"/>
      <c r="P344" s="262"/>
      <c r="Q344" s="262"/>
      <c r="R344" s="262"/>
      <c r="S344" s="262"/>
      <c r="T344" s="26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4" t="s">
        <v>131</v>
      </c>
      <c r="AU344" s="264" t="s">
        <v>78</v>
      </c>
      <c r="AV344" s="14" t="s">
        <v>78</v>
      </c>
      <c r="AW344" s="14" t="s">
        <v>31</v>
      </c>
      <c r="AX344" s="14" t="s">
        <v>76</v>
      </c>
      <c r="AY344" s="264" t="s">
        <v>120</v>
      </c>
    </row>
    <row r="345" s="2" customFormat="1" ht="16.5" customHeight="1">
      <c r="A345" s="39"/>
      <c r="B345" s="40"/>
      <c r="C345" s="227" t="s">
        <v>678</v>
      </c>
      <c r="D345" s="227" t="s">
        <v>123</v>
      </c>
      <c r="E345" s="228" t="s">
        <v>679</v>
      </c>
      <c r="F345" s="229" t="s">
        <v>680</v>
      </c>
      <c r="G345" s="230" t="s">
        <v>268</v>
      </c>
      <c r="H345" s="231">
        <v>6.4960000000000004</v>
      </c>
      <c r="I345" s="232"/>
      <c r="J345" s="233">
        <f>ROUND(I345*H345,2)</f>
        <v>0</v>
      </c>
      <c r="K345" s="229" t="s">
        <v>127</v>
      </c>
      <c r="L345" s="45"/>
      <c r="M345" s="234" t="s">
        <v>19</v>
      </c>
      <c r="N345" s="235" t="s">
        <v>40</v>
      </c>
      <c r="O345" s="85"/>
      <c r="P345" s="236">
        <f>O345*H345</f>
        <v>0</v>
      </c>
      <c r="Q345" s="236">
        <v>5.0000000000000002E-05</v>
      </c>
      <c r="R345" s="236">
        <f>Q345*H345</f>
        <v>0.00032480000000000003</v>
      </c>
      <c r="S345" s="236">
        <v>0</v>
      </c>
      <c r="T345" s="237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8" t="s">
        <v>141</v>
      </c>
      <c r="AT345" s="238" t="s">
        <v>123</v>
      </c>
      <c r="AU345" s="238" t="s">
        <v>78</v>
      </c>
      <c r="AY345" s="18" t="s">
        <v>120</v>
      </c>
      <c r="BE345" s="239">
        <f>IF(N345="základní",J345,0)</f>
        <v>0</v>
      </c>
      <c r="BF345" s="239">
        <f>IF(N345="snížená",J345,0)</f>
        <v>0</v>
      </c>
      <c r="BG345" s="239">
        <f>IF(N345="zákl. přenesená",J345,0)</f>
        <v>0</v>
      </c>
      <c r="BH345" s="239">
        <f>IF(N345="sníž. přenesená",J345,0)</f>
        <v>0</v>
      </c>
      <c r="BI345" s="239">
        <f>IF(N345="nulová",J345,0)</f>
        <v>0</v>
      </c>
      <c r="BJ345" s="18" t="s">
        <v>76</v>
      </c>
      <c r="BK345" s="239">
        <f>ROUND(I345*H345,2)</f>
        <v>0</v>
      </c>
      <c r="BL345" s="18" t="s">
        <v>141</v>
      </c>
      <c r="BM345" s="238" t="s">
        <v>681</v>
      </c>
    </row>
    <row r="346" s="2" customFormat="1">
      <c r="A346" s="39"/>
      <c r="B346" s="40"/>
      <c r="C346" s="41"/>
      <c r="D346" s="240" t="s">
        <v>130</v>
      </c>
      <c r="E346" s="41"/>
      <c r="F346" s="241" t="s">
        <v>682</v>
      </c>
      <c r="G346" s="41"/>
      <c r="H346" s="41"/>
      <c r="I346" s="147"/>
      <c r="J346" s="41"/>
      <c r="K346" s="41"/>
      <c r="L346" s="45"/>
      <c r="M346" s="242"/>
      <c r="N346" s="243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130</v>
      </c>
      <c r="AU346" s="18" t="s">
        <v>78</v>
      </c>
    </row>
    <row r="347" s="2" customFormat="1" ht="16.5" customHeight="1">
      <c r="A347" s="39"/>
      <c r="B347" s="40"/>
      <c r="C347" s="227" t="s">
        <v>683</v>
      </c>
      <c r="D347" s="227" t="s">
        <v>123</v>
      </c>
      <c r="E347" s="228" t="s">
        <v>684</v>
      </c>
      <c r="F347" s="229" t="s">
        <v>685</v>
      </c>
      <c r="G347" s="230" t="s">
        <v>268</v>
      </c>
      <c r="H347" s="231">
        <v>18.195</v>
      </c>
      <c r="I347" s="232"/>
      <c r="J347" s="233">
        <f>ROUND(I347*H347,2)</f>
        <v>0</v>
      </c>
      <c r="K347" s="229" t="s">
        <v>127</v>
      </c>
      <c r="L347" s="45"/>
      <c r="M347" s="234" t="s">
        <v>19</v>
      </c>
      <c r="N347" s="235" t="s">
        <v>40</v>
      </c>
      <c r="O347" s="85"/>
      <c r="P347" s="236">
        <f>O347*H347</f>
        <v>0</v>
      </c>
      <c r="Q347" s="236">
        <v>0</v>
      </c>
      <c r="R347" s="236">
        <f>Q347*H347</f>
        <v>0</v>
      </c>
      <c r="S347" s="236">
        <v>0</v>
      </c>
      <c r="T347" s="237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8" t="s">
        <v>141</v>
      </c>
      <c r="AT347" s="238" t="s">
        <v>123</v>
      </c>
      <c r="AU347" s="238" t="s">
        <v>78</v>
      </c>
      <c r="AY347" s="18" t="s">
        <v>120</v>
      </c>
      <c r="BE347" s="239">
        <f>IF(N347="základní",J347,0)</f>
        <v>0</v>
      </c>
      <c r="BF347" s="239">
        <f>IF(N347="snížená",J347,0)</f>
        <v>0</v>
      </c>
      <c r="BG347" s="239">
        <f>IF(N347="zákl. přenesená",J347,0)</f>
        <v>0</v>
      </c>
      <c r="BH347" s="239">
        <f>IF(N347="sníž. přenesená",J347,0)</f>
        <v>0</v>
      </c>
      <c r="BI347" s="239">
        <f>IF(N347="nulová",J347,0)</f>
        <v>0</v>
      </c>
      <c r="BJ347" s="18" t="s">
        <v>76</v>
      </c>
      <c r="BK347" s="239">
        <f>ROUND(I347*H347,2)</f>
        <v>0</v>
      </c>
      <c r="BL347" s="18" t="s">
        <v>141</v>
      </c>
      <c r="BM347" s="238" t="s">
        <v>686</v>
      </c>
    </row>
    <row r="348" s="2" customFormat="1">
      <c r="A348" s="39"/>
      <c r="B348" s="40"/>
      <c r="C348" s="41"/>
      <c r="D348" s="240" t="s">
        <v>130</v>
      </c>
      <c r="E348" s="41"/>
      <c r="F348" s="241" t="s">
        <v>687</v>
      </c>
      <c r="G348" s="41"/>
      <c r="H348" s="41"/>
      <c r="I348" s="147"/>
      <c r="J348" s="41"/>
      <c r="K348" s="41"/>
      <c r="L348" s="45"/>
      <c r="M348" s="242"/>
      <c r="N348" s="243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130</v>
      </c>
      <c r="AU348" s="18" t="s">
        <v>78</v>
      </c>
    </row>
    <row r="349" s="2" customFormat="1" ht="16.5" customHeight="1">
      <c r="A349" s="39"/>
      <c r="B349" s="40"/>
      <c r="C349" s="227" t="s">
        <v>688</v>
      </c>
      <c r="D349" s="227" t="s">
        <v>123</v>
      </c>
      <c r="E349" s="228" t="s">
        <v>689</v>
      </c>
      <c r="F349" s="229" t="s">
        <v>690</v>
      </c>
      <c r="G349" s="230" t="s">
        <v>491</v>
      </c>
      <c r="H349" s="231">
        <v>1.9510000000000001</v>
      </c>
      <c r="I349" s="232"/>
      <c r="J349" s="233">
        <f>ROUND(I349*H349,2)</f>
        <v>0</v>
      </c>
      <c r="K349" s="229" t="s">
        <v>127</v>
      </c>
      <c r="L349" s="45"/>
      <c r="M349" s="234" t="s">
        <v>19</v>
      </c>
      <c r="N349" s="235" t="s">
        <v>40</v>
      </c>
      <c r="O349" s="85"/>
      <c r="P349" s="236">
        <f>O349*H349</f>
        <v>0</v>
      </c>
      <c r="Q349" s="236">
        <v>1.04853</v>
      </c>
      <c r="R349" s="236">
        <f>Q349*H349</f>
        <v>2.04568203</v>
      </c>
      <c r="S349" s="236">
        <v>0</v>
      </c>
      <c r="T349" s="237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8" t="s">
        <v>141</v>
      </c>
      <c r="AT349" s="238" t="s">
        <v>123</v>
      </c>
      <c r="AU349" s="238" t="s">
        <v>78</v>
      </c>
      <c r="AY349" s="18" t="s">
        <v>120</v>
      </c>
      <c r="BE349" s="239">
        <f>IF(N349="základní",J349,0)</f>
        <v>0</v>
      </c>
      <c r="BF349" s="239">
        <f>IF(N349="snížená",J349,0)</f>
        <v>0</v>
      </c>
      <c r="BG349" s="239">
        <f>IF(N349="zákl. přenesená",J349,0)</f>
        <v>0</v>
      </c>
      <c r="BH349" s="239">
        <f>IF(N349="sníž. přenesená",J349,0)</f>
        <v>0</v>
      </c>
      <c r="BI349" s="239">
        <f>IF(N349="nulová",J349,0)</f>
        <v>0</v>
      </c>
      <c r="BJ349" s="18" t="s">
        <v>76</v>
      </c>
      <c r="BK349" s="239">
        <f>ROUND(I349*H349,2)</f>
        <v>0</v>
      </c>
      <c r="BL349" s="18" t="s">
        <v>141</v>
      </c>
      <c r="BM349" s="238" t="s">
        <v>691</v>
      </c>
    </row>
    <row r="350" s="2" customFormat="1">
      <c r="A350" s="39"/>
      <c r="B350" s="40"/>
      <c r="C350" s="41"/>
      <c r="D350" s="240" t="s">
        <v>130</v>
      </c>
      <c r="E350" s="41"/>
      <c r="F350" s="241" t="s">
        <v>692</v>
      </c>
      <c r="G350" s="41"/>
      <c r="H350" s="41"/>
      <c r="I350" s="147"/>
      <c r="J350" s="41"/>
      <c r="K350" s="41"/>
      <c r="L350" s="45"/>
      <c r="M350" s="242"/>
      <c r="N350" s="243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130</v>
      </c>
      <c r="AU350" s="18" t="s">
        <v>78</v>
      </c>
    </row>
    <row r="351" s="13" customFormat="1">
      <c r="A351" s="13"/>
      <c r="B351" s="244"/>
      <c r="C351" s="245"/>
      <c r="D351" s="240" t="s">
        <v>131</v>
      </c>
      <c r="E351" s="246" t="s">
        <v>19</v>
      </c>
      <c r="F351" s="247" t="s">
        <v>693</v>
      </c>
      <c r="G351" s="245"/>
      <c r="H351" s="246" t="s">
        <v>19</v>
      </c>
      <c r="I351" s="248"/>
      <c r="J351" s="245"/>
      <c r="K351" s="245"/>
      <c r="L351" s="249"/>
      <c r="M351" s="250"/>
      <c r="N351" s="251"/>
      <c r="O351" s="251"/>
      <c r="P351" s="251"/>
      <c r="Q351" s="251"/>
      <c r="R351" s="251"/>
      <c r="S351" s="251"/>
      <c r="T351" s="25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3" t="s">
        <v>131</v>
      </c>
      <c r="AU351" s="253" t="s">
        <v>78</v>
      </c>
      <c r="AV351" s="13" t="s">
        <v>76</v>
      </c>
      <c r="AW351" s="13" t="s">
        <v>31</v>
      </c>
      <c r="AX351" s="13" t="s">
        <v>69</v>
      </c>
      <c r="AY351" s="253" t="s">
        <v>120</v>
      </c>
    </row>
    <row r="352" s="14" customFormat="1">
      <c r="A352" s="14"/>
      <c r="B352" s="254"/>
      <c r="C352" s="255"/>
      <c r="D352" s="240" t="s">
        <v>131</v>
      </c>
      <c r="E352" s="256" t="s">
        <v>19</v>
      </c>
      <c r="F352" s="257" t="s">
        <v>694</v>
      </c>
      <c r="G352" s="255"/>
      <c r="H352" s="258">
        <v>1.9510000000000001</v>
      </c>
      <c r="I352" s="259"/>
      <c r="J352" s="255"/>
      <c r="K352" s="255"/>
      <c r="L352" s="260"/>
      <c r="M352" s="261"/>
      <c r="N352" s="262"/>
      <c r="O352" s="262"/>
      <c r="P352" s="262"/>
      <c r="Q352" s="262"/>
      <c r="R352" s="262"/>
      <c r="S352" s="262"/>
      <c r="T352" s="26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4" t="s">
        <v>131</v>
      </c>
      <c r="AU352" s="264" t="s">
        <v>78</v>
      </c>
      <c r="AV352" s="14" t="s">
        <v>78</v>
      </c>
      <c r="AW352" s="14" t="s">
        <v>31</v>
      </c>
      <c r="AX352" s="14" t="s">
        <v>76</v>
      </c>
      <c r="AY352" s="264" t="s">
        <v>120</v>
      </c>
    </row>
    <row r="353" s="2" customFormat="1" ht="16.5" customHeight="1">
      <c r="A353" s="39"/>
      <c r="B353" s="40"/>
      <c r="C353" s="227" t="s">
        <v>695</v>
      </c>
      <c r="D353" s="227" t="s">
        <v>123</v>
      </c>
      <c r="E353" s="228" t="s">
        <v>696</v>
      </c>
      <c r="F353" s="229" t="s">
        <v>697</v>
      </c>
      <c r="G353" s="230" t="s">
        <v>491</v>
      </c>
      <c r="H353" s="231">
        <v>4.2480000000000002</v>
      </c>
      <c r="I353" s="232"/>
      <c r="J353" s="233">
        <f>ROUND(I353*H353,2)</f>
        <v>0</v>
      </c>
      <c r="K353" s="229" t="s">
        <v>127</v>
      </c>
      <c r="L353" s="45"/>
      <c r="M353" s="234" t="s">
        <v>19</v>
      </c>
      <c r="N353" s="235" t="s">
        <v>40</v>
      </c>
      <c r="O353" s="85"/>
      <c r="P353" s="236">
        <f>O353*H353</f>
        <v>0</v>
      </c>
      <c r="Q353" s="236">
        <v>1.10429</v>
      </c>
      <c r="R353" s="236">
        <f>Q353*H353</f>
        <v>4.6910239200000001</v>
      </c>
      <c r="S353" s="236">
        <v>0</v>
      </c>
      <c r="T353" s="237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8" t="s">
        <v>141</v>
      </c>
      <c r="AT353" s="238" t="s">
        <v>123</v>
      </c>
      <c r="AU353" s="238" t="s">
        <v>78</v>
      </c>
      <c r="AY353" s="18" t="s">
        <v>120</v>
      </c>
      <c r="BE353" s="239">
        <f>IF(N353="základní",J353,0)</f>
        <v>0</v>
      </c>
      <c r="BF353" s="239">
        <f>IF(N353="snížená",J353,0)</f>
        <v>0</v>
      </c>
      <c r="BG353" s="239">
        <f>IF(N353="zákl. přenesená",J353,0)</f>
        <v>0</v>
      </c>
      <c r="BH353" s="239">
        <f>IF(N353="sníž. přenesená",J353,0)</f>
        <v>0</v>
      </c>
      <c r="BI353" s="239">
        <f>IF(N353="nulová",J353,0)</f>
        <v>0</v>
      </c>
      <c r="BJ353" s="18" t="s">
        <v>76</v>
      </c>
      <c r="BK353" s="239">
        <f>ROUND(I353*H353,2)</f>
        <v>0</v>
      </c>
      <c r="BL353" s="18" t="s">
        <v>141</v>
      </c>
      <c r="BM353" s="238" t="s">
        <v>698</v>
      </c>
    </row>
    <row r="354" s="2" customFormat="1">
      <c r="A354" s="39"/>
      <c r="B354" s="40"/>
      <c r="C354" s="41"/>
      <c r="D354" s="240" t="s">
        <v>130</v>
      </c>
      <c r="E354" s="41"/>
      <c r="F354" s="241" t="s">
        <v>699</v>
      </c>
      <c r="G354" s="41"/>
      <c r="H354" s="41"/>
      <c r="I354" s="147"/>
      <c r="J354" s="41"/>
      <c r="K354" s="41"/>
      <c r="L354" s="45"/>
      <c r="M354" s="242"/>
      <c r="N354" s="243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130</v>
      </c>
      <c r="AU354" s="18" t="s">
        <v>78</v>
      </c>
    </row>
    <row r="355" s="13" customFormat="1">
      <c r="A355" s="13"/>
      <c r="B355" s="244"/>
      <c r="C355" s="245"/>
      <c r="D355" s="240" t="s">
        <v>131</v>
      </c>
      <c r="E355" s="246" t="s">
        <v>19</v>
      </c>
      <c r="F355" s="247" t="s">
        <v>700</v>
      </c>
      <c r="G355" s="245"/>
      <c r="H355" s="246" t="s">
        <v>19</v>
      </c>
      <c r="I355" s="248"/>
      <c r="J355" s="245"/>
      <c r="K355" s="245"/>
      <c r="L355" s="249"/>
      <c r="M355" s="250"/>
      <c r="N355" s="251"/>
      <c r="O355" s="251"/>
      <c r="P355" s="251"/>
      <c r="Q355" s="251"/>
      <c r="R355" s="251"/>
      <c r="S355" s="251"/>
      <c r="T355" s="25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3" t="s">
        <v>131</v>
      </c>
      <c r="AU355" s="253" t="s">
        <v>78</v>
      </c>
      <c r="AV355" s="13" t="s">
        <v>76</v>
      </c>
      <c r="AW355" s="13" t="s">
        <v>31</v>
      </c>
      <c r="AX355" s="13" t="s">
        <v>69</v>
      </c>
      <c r="AY355" s="253" t="s">
        <v>120</v>
      </c>
    </row>
    <row r="356" s="14" customFormat="1">
      <c r="A356" s="14"/>
      <c r="B356" s="254"/>
      <c r="C356" s="255"/>
      <c r="D356" s="240" t="s">
        <v>131</v>
      </c>
      <c r="E356" s="256" t="s">
        <v>19</v>
      </c>
      <c r="F356" s="257" t="s">
        <v>701</v>
      </c>
      <c r="G356" s="255"/>
      <c r="H356" s="258">
        <v>4.2480000000000002</v>
      </c>
      <c r="I356" s="259"/>
      <c r="J356" s="255"/>
      <c r="K356" s="255"/>
      <c r="L356" s="260"/>
      <c r="M356" s="261"/>
      <c r="N356" s="262"/>
      <c r="O356" s="262"/>
      <c r="P356" s="262"/>
      <c r="Q356" s="262"/>
      <c r="R356" s="262"/>
      <c r="S356" s="262"/>
      <c r="T356" s="26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64" t="s">
        <v>131</v>
      </c>
      <c r="AU356" s="264" t="s">
        <v>78</v>
      </c>
      <c r="AV356" s="14" t="s">
        <v>78</v>
      </c>
      <c r="AW356" s="14" t="s">
        <v>31</v>
      </c>
      <c r="AX356" s="14" t="s">
        <v>76</v>
      </c>
      <c r="AY356" s="264" t="s">
        <v>120</v>
      </c>
    </row>
    <row r="357" s="2" customFormat="1" ht="16.5" customHeight="1">
      <c r="A357" s="39"/>
      <c r="B357" s="40"/>
      <c r="C357" s="227" t="s">
        <v>702</v>
      </c>
      <c r="D357" s="227" t="s">
        <v>123</v>
      </c>
      <c r="E357" s="228" t="s">
        <v>703</v>
      </c>
      <c r="F357" s="229" t="s">
        <v>704</v>
      </c>
      <c r="G357" s="230" t="s">
        <v>161</v>
      </c>
      <c r="H357" s="231">
        <v>2</v>
      </c>
      <c r="I357" s="232"/>
      <c r="J357" s="233">
        <f>ROUND(I357*H357,2)</f>
        <v>0</v>
      </c>
      <c r="K357" s="229" t="s">
        <v>19</v>
      </c>
      <c r="L357" s="45"/>
      <c r="M357" s="234" t="s">
        <v>19</v>
      </c>
      <c r="N357" s="235" t="s">
        <v>40</v>
      </c>
      <c r="O357" s="85"/>
      <c r="P357" s="236">
        <f>O357*H357</f>
        <v>0</v>
      </c>
      <c r="Q357" s="236">
        <v>0</v>
      </c>
      <c r="R357" s="236">
        <f>Q357*H357</f>
        <v>0</v>
      </c>
      <c r="S357" s="236">
        <v>0</v>
      </c>
      <c r="T357" s="237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8" t="s">
        <v>141</v>
      </c>
      <c r="AT357" s="238" t="s">
        <v>123</v>
      </c>
      <c r="AU357" s="238" t="s">
        <v>78</v>
      </c>
      <c r="AY357" s="18" t="s">
        <v>120</v>
      </c>
      <c r="BE357" s="239">
        <f>IF(N357="základní",J357,0)</f>
        <v>0</v>
      </c>
      <c r="BF357" s="239">
        <f>IF(N357="snížená",J357,0)</f>
        <v>0</v>
      </c>
      <c r="BG357" s="239">
        <f>IF(N357="zákl. přenesená",J357,0)</f>
        <v>0</v>
      </c>
      <c r="BH357" s="239">
        <f>IF(N357="sníž. přenesená",J357,0)</f>
        <v>0</v>
      </c>
      <c r="BI357" s="239">
        <f>IF(N357="nulová",J357,0)</f>
        <v>0</v>
      </c>
      <c r="BJ357" s="18" t="s">
        <v>76</v>
      </c>
      <c r="BK357" s="239">
        <f>ROUND(I357*H357,2)</f>
        <v>0</v>
      </c>
      <c r="BL357" s="18" t="s">
        <v>141</v>
      </c>
      <c r="BM357" s="238" t="s">
        <v>705</v>
      </c>
    </row>
    <row r="358" s="2" customFormat="1">
      <c r="A358" s="39"/>
      <c r="B358" s="40"/>
      <c r="C358" s="41"/>
      <c r="D358" s="240" t="s">
        <v>130</v>
      </c>
      <c r="E358" s="41"/>
      <c r="F358" s="241" t="s">
        <v>704</v>
      </c>
      <c r="G358" s="41"/>
      <c r="H358" s="41"/>
      <c r="I358" s="147"/>
      <c r="J358" s="41"/>
      <c r="K358" s="41"/>
      <c r="L358" s="45"/>
      <c r="M358" s="242"/>
      <c r="N358" s="243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130</v>
      </c>
      <c r="AU358" s="18" t="s">
        <v>78</v>
      </c>
    </row>
    <row r="359" s="13" customFormat="1">
      <c r="A359" s="13"/>
      <c r="B359" s="244"/>
      <c r="C359" s="245"/>
      <c r="D359" s="240" t="s">
        <v>131</v>
      </c>
      <c r="E359" s="246" t="s">
        <v>19</v>
      </c>
      <c r="F359" s="247" t="s">
        <v>706</v>
      </c>
      <c r="G359" s="245"/>
      <c r="H359" s="246" t="s">
        <v>19</v>
      </c>
      <c r="I359" s="248"/>
      <c r="J359" s="245"/>
      <c r="K359" s="245"/>
      <c r="L359" s="249"/>
      <c r="M359" s="250"/>
      <c r="N359" s="251"/>
      <c r="O359" s="251"/>
      <c r="P359" s="251"/>
      <c r="Q359" s="251"/>
      <c r="R359" s="251"/>
      <c r="S359" s="251"/>
      <c r="T359" s="25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3" t="s">
        <v>131</v>
      </c>
      <c r="AU359" s="253" t="s">
        <v>78</v>
      </c>
      <c r="AV359" s="13" t="s">
        <v>76</v>
      </c>
      <c r="AW359" s="13" t="s">
        <v>31</v>
      </c>
      <c r="AX359" s="13" t="s">
        <v>69</v>
      </c>
      <c r="AY359" s="253" t="s">
        <v>120</v>
      </c>
    </row>
    <row r="360" s="13" customFormat="1">
      <c r="A360" s="13"/>
      <c r="B360" s="244"/>
      <c r="C360" s="245"/>
      <c r="D360" s="240" t="s">
        <v>131</v>
      </c>
      <c r="E360" s="246" t="s">
        <v>19</v>
      </c>
      <c r="F360" s="247" t="s">
        <v>707</v>
      </c>
      <c r="G360" s="245"/>
      <c r="H360" s="246" t="s">
        <v>19</v>
      </c>
      <c r="I360" s="248"/>
      <c r="J360" s="245"/>
      <c r="K360" s="245"/>
      <c r="L360" s="249"/>
      <c r="M360" s="250"/>
      <c r="N360" s="251"/>
      <c r="O360" s="251"/>
      <c r="P360" s="251"/>
      <c r="Q360" s="251"/>
      <c r="R360" s="251"/>
      <c r="S360" s="251"/>
      <c r="T360" s="25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3" t="s">
        <v>131</v>
      </c>
      <c r="AU360" s="253" t="s">
        <v>78</v>
      </c>
      <c r="AV360" s="13" t="s">
        <v>76</v>
      </c>
      <c r="AW360" s="13" t="s">
        <v>31</v>
      </c>
      <c r="AX360" s="13" t="s">
        <v>69</v>
      </c>
      <c r="AY360" s="253" t="s">
        <v>120</v>
      </c>
    </row>
    <row r="361" s="13" customFormat="1">
      <c r="A361" s="13"/>
      <c r="B361" s="244"/>
      <c r="C361" s="245"/>
      <c r="D361" s="240" t="s">
        <v>131</v>
      </c>
      <c r="E361" s="246" t="s">
        <v>19</v>
      </c>
      <c r="F361" s="247" t="s">
        <v>708</v>
      </c>
      <c r="G361" s="245"/>
      <c r="H361" s="246" t="s">
        <v>19</v>
      </c>
      <c r="I361" s="248"/>
      <c r="J361" s="245"/>
      <c r="K361" s="245"/>
      <c r="L361" s="249"/>
      <c r="M361" s="250"/>
      <c r="N361" s="251"/>
      <c r="O361" s="251"/>
      <c r="P361" s="251"/>
      <c r="Q361" s="251"/>
      <c r="R361" s="251"/>
      <c r="S361" s="251"/>
      <c r="T361" s="25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3" t="s">
        <v>131</v>
      </c>
      <c r="AU361" s="253" t="s">
        <v>78</v>
      </c>
      <c r="AV361" s="13" t="s">
        <v>76</v>
      </c>
      <c r="AW361" s="13" t="s">
        <v>31</v>
      </c>
      <c r="AX361" s="13" t="s">
        <v>69</v>
      </c>
      <c r="AY361" s="253" t="s">
        <v>120</v>
      </c>
    </row>
    <row r="362" s="13" customFormat="1">
      <c r="A362" s="13"/>
      <c r="B362" s="244"/>
      <c r="C362" s="245"/>
      <c r="D362" s="240" t="s">
        <v>131</v>
      </c>
      <c r="E362" s="246" t="s">
        <v>19</v>
      </c>
      <c r="F362" s="247" t="s">
        <v>709</v>
      </c>
      <c r="G362" s="245"/>
      <c r="H362" s="246" t="s">
        <v>19</v>
      </c>
      <c r="I362" s="248"/>
      <c r="J362" s="245"/>
      <c r="K362" s="245"/>
      <c r="L362" s="249"/>
      <c r="M362" s="250"/>
      <c r="N362" s="251"/>
      <c r="O362" s="251"/>
      <c r="P362" s="251"/>
      <c r="Q362" s="251"/>
      <c r="R362" s="251"/>
      <c r="S362" s="251"/>
      <c r="T362" s="25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3" t="s">
        <v>131</v>
      </c>
      <c r="AU362" s="253" t="s">
        <v>78</v>
      </c>
      <c r="AV362" s="13" t="s">
        <v>76</v>
      </c>
      <c r="AW362" s="13" t="s">
        <v>31</v>
      </c>
      <c r="AX362" s="13" t="s">
        <v>69</v>
      </c>
      <c r="AY362" s="253" t="s">
        <v>120</v>
      </c>
    </row>
    <row r="363" s="14" customFormat="1">
      <c r="A363" s="14"/>
      <c r="B363" s="254"/>
      <c r="C363" s="255"/>
      <c r="D363" s="240" t="s">
        <v>131</v>
      </c>
      <c r="E363" s="256" t="s">
        <v>19</v>
      </c>
      <c r="F363" s="257" t="s">
        <v>78</v>
      </c>
      <c r="G363" s="255"/>
      <c r="H363" s="258">
        <v>2</v>
      </c>
      <c r="I363" s="259"/>
      <c r="J363" s="255"/>
      <c r="K363" s="255"/>
      <c r="L363" s="260"/>
      <c r="M363" s="261"/>
      <c r="N363" s="262"/>
      <c r="O363" s="262"/>
      <c r="P363" s="262"/>
      <c r="Q363" s="262"/>
      <c r="R363" s="262"/>
      <c r="S363" s="262"/>
      <c r="T363" s="26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4" t="s">
        <v>131</v>
      </c>
      <c r="AU363" s="264" t="s">
        <v>78</v>
      </c>
      <c r="AV363" s="14" t="s">
        <v>78</v>
      </c>
      <c r="AW363" s="14" t="s">
        <v>31</v>
      </c>
      <c r="AX363" s="14" t="s">
        <v>76</v>
      </c>
      <c r="AY363" s="264" t="s">
        <v>120</v>
      </c>
    </row>
    <row r="364" s="2" customFormat="1" ht="16.5" customHeight="1">
      <c r="A364" s="39"/>
      <c r="B364" s="40"/>
      <c r="C364" s="227" t="s">
        <v>710</v>
      </c>
      <c r="D364" s="227" t="s">
        <v>123</v>
      </c>
      <c r="E364" s="228" t="s">
        <v>711</v>
      </c>
      <c r="F364" s="229" t="s">
        <v>712</v>
      </c>
      <c r="G364" s="230" t="s">
        <v>345</v>
      </c>
      <c r="H364" s="231">
        <v>20.32</v>
      </c>
      <c r="I364" s="232"/>
      <c r="J364" s="233">
        <f>ROUND(I364*H364,2)</f>
        <v>0</v>
      </c>
      <c r="K364" s="229" t="s">
        <v>127</v>
      </c>
      <c r="L364" s="45"/>
      <c r="M364" s="234" t="s">
        <v>19</v>
      </c>
      <c r="N364" s="235" t="s">
        <v>40</v>
      </c>
      <c r="O364" s="85"/>
      <c r="P364" s="236">
        <f>O364*H364</f>
        <v>0</v>
      </c>
      <c r="Q364" s="236">
        <v>0.0072100000000000003</v>
      </c>
      <c r="R364" s="236">
        <f>Q364*H364</f>
        <v>0.1465072</v>
      </c>
      <c r="S364" s="236">
        <v>0</v>
      </c>
      <c r="T364" s="237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8" t="s">
        <v>141</v>
      </c>
      <c r="AT364" s="238" t="s">
        <v>123</v>
      </c>
      <c r="AU364" s="238" t="s">
        <v>78</v>
      </c>
      <c r="AY364" s="18" t="s">
        <v>120</v>
      </c>
      <c r="BE364" s="239">
        <f>IF(N364="základní",J364,0)</f>
        <v>0</v>
      </c>
      <c r="BF364" s="239">
        <f>IF(N364="snížená",J364,0)</f>
        <v>0</v>
      </c>
      <c r="BG364" s="239">
        <f>IF(N364="zákl. přenesená",J364,0)</f>
        <v>0</v>
      </c>
      <c r="BH364" s="239">
        <f>IF(N364="sníž. přenesená",J364,0)</f>
        <v>0</v>
      </c>
      <c r="BI364" s="239">
        <f>IF(N364="nulová",J364,0)</f>
        <v>0</v>
      </c>
      <c r="BJ364" s="18" t="s">
        <v>76</v>
      </c>
      <c r="BK364" s="239">
        <f>ROUND(I364*H364,2)</f>
        <v>0</v>
      </c>
      <c r="BL364" s="18" t="s">
        <v>141</v>
      </c>
      <c r="BM364" s="238" t="s">
        <v>713</v>
      </c>
    </row>
    <row r="365" s="2" customFormat="1">
      <c r="A365" s="39"/>
      <c r="B365" s="40"/>
      <c r="C365" s="41"/>
      <c r="D365" s="240" t="s">
        <v>130</v>
      </c>
      <c r="E365" s="41"/>
      <c r="F365" s="241" t="s">
        <v>714</v>
      </c>
      <c r="G365" s="41"/>
      <c r="H365" s="41"/>
      <c r="I365" s="147"/>
      <c r="J365" s="41"/>
      <c r="K365" s="41"/>
      <c r="L365" s="45"/>
      <c r="M365" s="242"/>
      <c r="N365" s="243"/>
      <c r="O365" s="85"/>
      <c r="P365" s="85"/>
      <c r="Q365" s="85"/>
      <c r="R365" s="85"/>
      <c r="S365" s="85"/>
      <c r="T365" s="86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T365" s="18" t="s">
        <v>130</v>
      </c>
      <c r="AU365" s="18" t="s">
        <v>78</v>
      </c>
    </row>
    <row r="366" s="14" customFormat="1">
      <c r="A366" s="14"/>
      <c r="B366" s="254"/>
      <c r="C366" s="255"/>
      <c r="D366" s="240" t="s">
        <v>131</v>
      </c>
      <c r="E366" s="256" t="s">
        <v>19</v>
      </c>
      <c r="F366" s="257" t="s">
        <v>715</v>
      </c>
      <c r="G366" s="255"/>
      <c r="H366" s="258">
        <v>20.32</v>
      </c>
      <c r="I366" s="259"/>
      <c r="J366" s="255"/>
      <c r="K366" s="255"/>
      <c r="L366" s="260"/>
      <c r="M366" s="261"/>
      <c r="N366" s="262"/>
      <c r="O366" s="262"/>
      <c r="P366" s="262"/>
      <c r="Q366" s="262"/>
      <c r="R366" s="262"/>
      <c r="S366" s="262"/>
      <c r="T366" s="26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4" t="s">
        <v>131</v>
      </c>
      <c r="AU366" s="264" t="s">
        <v>78</v>
      </c>
      <c r="AV366" s="14" t="s">
        <v>78</v>
      </c>
      <c r="AW366" s="14" t="s">
        <v>31</v>
      </c>
      <c r="AX366" s="14" t="s">
        <v>76</v>
      </c>
      <c r="AY366" s="264" t="s">
        <v>120</v>
      </c>
    </row>
    <row r="367" s="2" customFormat="1" ht="16.5" customHeight="1">
      <c r="A367" s="39"/>
      <c r="B367" s="40"/>
      <c r="C367" s="227" t="s">
        <v>716</v>
      </c>
      <c r="D367" s="227" t="s">
        <v>123</v>
      </c>
      <c r="E367" s="228" t="s">
        <v>717</v>
      </c>
      <c r="F367" s="229" t="s">
        <v>718</v>
      </c>
      <c r="G367" s="230" t="s">
        <v>161</v>
      </c>
      <c r="H367" s="231">
        <v>16</v>
      </c>
      <c r="I367" s="232"/>
      <c r="J367" s="233">
        <f>ROUND(I367*H367,2)</f>
        <v>0</v>
      </c>
      <c r="K367" s="229" t="s">
        <v>19</v>
      </c>
      <c r="L367" s="45"/>
      <c r="M367" s="234" t="s">
        <v>19</v>
      </c>
      <c r="N367" s="235" t="s">
        <v>40</v>
      </c>
      <c r="O367" s="85"/>
      <c r="P367" s="236">
        <f>O367*H367</f>
        <v>0</v>
      </c>
      <c r="Q367" s="236">
        <v>0</v>
      </c>
      <c r="R367" s="236">
        <f>Q367*H367</f>
        <v>0</v>
      </c>
      <c r="S367" s="236">
        <v>0</v>
      </c>
      <c r="T367" s="237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8" t="s">
        <v>141</v>
      </c>
      <c r="AT367" s="238" t="s">
        <v>123</v>
      </c>
      <c r="AU367" s="238" t="s">
        <v>78</v>
      </c>
      <c r="AY367" s="18" t="s">
        <v>120</v>
      </c>
      <c r="BE367" s="239">
        <f>IF(N367="základní",J367,0)</f>
        <v>0</v>
      </c>
      <c r="BF367" s="239">
        <f>IF(N367="snížená",J367,0)</f>
        <v>0</v>
      </c>
      <c r="BG367" s="239">
        <f>IF(N367="zákl. přenesená",J367,0)</f>
        <v>0</v>
      </c>
      <c r="BH367" s="239">
        <f>IF(N367="sníž. přenesená",J367,0)</f>
        <v>0</v>
      </c>
      <c r="BI367" s="239">
        <f>IF(N367="nulová",J367,0)</f>
        <v>0</v>
      </c>
      <c r="BJ367" s="18" t="s">
        <v>76</v>
      </c>
      <c r="BK367" s="239">
        <f>ROUND(I367*H367,2)</f>
        <v>0</v>
      </c>
      <c r="BL367" s="18" t="s">
        <v>141</v>
      </c>
      <c r="BM367" s="238" t="s">
        <v>719</v>
      </c>
    </row>
    <row r="368" s="2" customFormat="1">
      <c r="A368" s="39"/>
      <c r="B368" s="40"/>
      <c r="C368" s="41"/>
      <c r="D368" s="240" t="s">
        <v>130</v>
      </c>
      <c r="E368" s="41"/>
      <c r="F368" s="241" t="s">
        <v>720</v>
      </c>
      <c r="G368" s="41"/>
      <c r="H368" s="41"/>
      <c r="I368" s="147"/>
      <c r="J368" s="41"/>
      <c r="K368" s="41"/>
      <c r="L368" s="45"/>
      <c r="M368" s="242"/>
      <c r="N368" s="243"/>
      <c r="O368" s="85"/>
      <c r="P368" s="85"/>
      <c r="Q368" s="85"/>
      <c r="R368" s="85"/>
      <c r="S368" s="85"/>
      <c r="T368" s="86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130</v>
      </c>
      <c r="AU368" s="18" t="s">
        <v>78</v>
      </c>
    </row>
    <row r="369" s="13" customFormat="1">
      <c r="A369" s="13"/>
      <c r="B369" s="244"/>
      <c r="C369" s="245"/>
      <c r="D369" s="240" t="s">
        <v>131</v>
      </c>
      <c r="E369" s="246" t="s">
        <v>19</v>
      </c>
      <c r="F369" s="247" t="s">
        <v>721</v>
      </c>
      <c r="G369" s="245"/>
      <c r="H369" s="246" t="s">
        <v>19</v>
      </c>
      <c r="I369" s="248"/>
      <c r="J369" s="245"/>
      <c r="K369" s="245"/>
      <c r="L369" s="249"/>
      <c r="M369" s="250"/>
      <c r="N369" s="251"/>
      <c r="O369" s="251"/>
      <c r="P369" s="251"/>
      <c r="Q369" s="251"/>
      <c r="R369" s="251"/>
      <c r="S369" s="251"/>
      <c r="T369" s="25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3" t="s">
        <v>131</v>
      </c>
      <c r="AU369" s="253" t="s">
        <v>78</v>
      </c>
      <c r="AV369" s="13" t="s">
        <v>76</v>
      </c>
      <c r="AW369" s="13" t="s">
        <v>31</v>
      </c>
      <c r="AX369" s="13" t="s">
        <v>69</v>
      </c>
      <c r="AY369" s="253" t="s">
        <v>120</v>
      </c>
    </row>
    <row r="370" s="14" customFormat="1">
      <c r="A370" s="14"/>
      <c r="B370" s="254"/>
      <c r="C370" s="255"/>
      <c r="D370" s="240" t="s">
        <v>131</v>
      </c>
      <c r="E370" s="256" t="s">
        <v>19</v>
      </c>
      <c r="F370" s="257" t="s">
        <v>722</v>
      </c>
      <c r="G370" s="255"/>
      <c r="H370" s="258">
        <v>16</v>
      </c>
      <c r="I370" s="259"/>
      <c r="J370" s="255"/>
      <c r="K370" s="255"/>
      <c r="L370" s="260"/>
      <c r="M370" s="261"/>
      <c r="N370" s="262"/>
      <c r="O370" s="262"/>
      <c r="P370" s="262"/>
      <c r="Q370" s="262"/>
      <c r="R370" s="262"/>
      <c r="S370" s="262"/>
      <c r="T370" s="26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4" t="s">
        <v>131</v>
      </c>
      <c r="AU370" s="264" t="s">
        <v>78</v>
      </c>
      <c r="AV370" s="14" t="s">
        <v>78</v>
      </c>
      <c r="AW370" s="14" t="s">
        <v>31</v>
      </c>
      <c r="AX370" s="14" t="s">
        <v>76</v>
      </c>
      <c r="AY370" s="264" t="s">
        <v>120</v>
      </c>
    </row>
    <row r="371" s="2" customFormat="1" ht="16.5" customHeight="1">
      <c r="A371" s="39"/>
      <c r="B371" s="40"/>
      <c r="C371" s="227" t="s">
        <v>723</v>
      </c>
      <c r="D371" s="227" t="s">
        <v>123</v>
      </c>
      <c r="E371" s="228" t="s">
        <v>724</v>
      </c>
      <c r="F371" s="229" t="s">
        <v>725</v>
      </c>
      <c r="G371" s="230" t="s">
        <v>268</v>
      </c>
      <c r="H371" s="231">
        <v>61.799999999999997</v>
      </c>
      <c r="I371" s="232"/>
      <c r="J371" s="233">
        <f>ROUND(I371*H371,2)</f>
        <v>0</v>
      </c>
      <c r="K371" s="229" t="s">
        <v>127</v>
      </c>
      <c r="L371" s="45"/>
      <c r="M371" s="234" t="s">
        <v>19</v>
      </c>
      <c r="N371" s="235" t="s">
        <v>40</v>
      </c>
      <c r="O371" s="85"/>
      <c r="P371" s="236">
        <f>O371*H371</f>
        <v>0</v>
      </c>
      <c r="Q371" s="236">
        <v>0</v>
      </c>
      <c r="R371" s="236">
        <f>Q371*H371</f>
        <v>0</v>
      </c>
      <c r="S371" s="236">
        <v>0</v>
      </c>
      <c r="T371" s="237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8" t="s">
        <v>141</v>
      </c>
      <c r="AT371" s="238" t="s">
        <v>123</v>
      </c>
      <c r="AU371" s="238" t="s">
        <v>78</v>
      </c>
      <c r="AY371" s="18" t="s">
        <v>120</v>
      </c>
      <c r="BE371" s="239">
        <f>IF(N371="základní",J371,0)</f>
        <v>0</v>
      </c>
      <c r="BF371" s="239">
        <f>IF(N371="snížená",J371,0)</f>
        <v>0</v>
      </c>
      <c r="BG371" s="239">
        <f>IF(N371="zákl. přenesená",J371,0)</f>
        <v>0</v>
      </c>
      <c r="BH371" s="239">
        <f>IF(N371="sníž. přenesená",J371,0)</f>
        <v>0</v>
      </c>
      <c r="BI371" s="239">
        <f>IF(N371="nulová",J371,0)</f>
        <v>0</v>
      </c>
      <c r="BJ371" s="18" t="s">
        <v>76</v>
      </c>
      <c r="BK371" s="239">
        <f>ROUND(I371*H371,2)</f>
        <v>0</v>
      </c>
      <c r="BL371" s="18" t="s">
        <v>141</v>
      </c>
      <c r="BM371" s="238" t="s">
        <v>726</v>
      </c>
    </row>
    <row r="372" s="2" customFormat="1">
      <c r="A372" s="39"/>
      <c r="B372" s="40"/>
      <c r="C372" s="41"/>
      <c r="D372" s="240" t="s">
        <v>130</v>
      </c>
      <c r="E372" s="41"/>
      <c r="F372" s="241" t="s">
        <v>727</v>
      </c>
      <c r="G372" s="41"/>
      <c r="H372" s="41"/>
      <c r="I372" s="147"/>
      <c r="J372" s="41"/>
      <c r="K372" s="41"/>
      <c r="L372" s="45"/>
      <c r="M372" s="242"/>
      <c r="N372" s="243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130</v>
      </c>
      <c r="AU372" s="18" t="s">
        <v>78</v>
      </c>
    </row>
    <row r="373" s="13" customFormat="1">
      <c r="A373" s="13"/>
      <c r="B373" s="244"/>
      <c r="C373" s="245"/>
      <c r="D373" s="240" t="s">
        <v>131</v>
      </c>
      <c r="E373" s="246" t="s">
        <v>19</v>
      </c>
      <c r="F373" s="247" t="s">
        <v>728</v>
      </c>
      <c r="G373" s="245"/>
      <c r="H373" s="246" t="s">
        <v>19</v>
      </c>
      <c r="I373" s="248"/>
      <c r="J373" s="245"/>
      <c r="K373" s="245"/>
      <c r="L373" s="249"/>
      <c r="M373" s="250"/>
      <c r="N373" s="251"/>
      <c r="O373" s="251"/>
      <c r="P373" s="251"/>
      <c r="Q373" s="251"/>
      <c r="R373" s="251"/>
      <c r="S373" s="251"/>
      <c r="T373" s="25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3" t="s">
        <v>131</v>
      </c>
      <c r="AU373" s="253" t="s">
        <v>78</v>
      </c>
      <c r="AV373" s="13" t="s">
        <v>76</v>
      </c>
      <c r="AW373" s="13" t="s">
        <v>31</v>
      </c>
      <c r="AX373" s="13" t="s">
        <v>69</v>
      </c>
      <c r="AY373" s="253" t="s">
        <v>120</v>
      </c>
    </row>
    <row r="374" s="14" customFormat="1">
      <c r="A374" s="14"/>
      <c r="B374" s="254"/>
      <c r="C374" s="255"/>
      <c r="D374" s="240" t="s">
        <v>131</v>
      </c>
      <c r="E374" s="256" t="s">
        <v>19</v>
      </c>
      <c r="F374" s="257" t="s">
        <v>729</v>
      </c>
      <c r="G374" s="255"/>
      <c r="H374" s="258">
        <v>61.799999999999997</v>
      </c>
      <c r="I374" s="259"/>
      <c r="J374" s="255"/>
      <c r="K374" s="255"/>
      <c r="L374" s="260"/>
      <c r="M374" s="261"/>
      <c r="N374" s="262"/>
      <c r="O374" s="262"/>
      <c r="P374" s="262"/>
      <c r="Q374" s="262"/>
      <c r="R374" s="262"/>
      <c r="S374" s="262"/>
      <c r="T374" s="26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4" t="s">
        <v>131</v>
      </c>
      <c r="AU374" s="264" t="s">
        <v>78</v>
      </c>
      <c r="AV374" s="14" t="s">
        <v>78</v>
      </c>
      <c r="AW374" s="14" t="s">
        <v>31</v>
      </c>
      <c r="AX374" s="14" t="s">
        <v>76</v>
      </c>
      <c r="AY374" s="264" t="s">
        <v>120</v>
      </c>
    </row>
    <row r="375" s="2" customFormat="1" ht="16.5" customHeight="1">
      <c r="A375" s="39"/>
      <c r="B375" s="40"/>
      <c r="C375" s="227" t="s">
        <v>730</v>
      </c>
      <c r="D375" s="227" t="s">
        <v>123</v>
      </c>
      <c r="E375" s="228" t="s">
        <v>731</v>
      </c>
      <c r="F375" s="229" t="s">
        <v>732</v>
      </c>
      <c r="G375" s="230" t="s">
        <v>268</v>
      </c>
      <c r="H375" s="231">
        <v>17.399999999999999</v>
      </c>
      <c r="I375" s="232"/>
      <c r="J375" s="233">
        <f>ROUND(I375*H375,2)</f>
        <v>0</v>
      </c>
      <c r="K375" s="229" t="s">
        <v>127</v>
      </c>
      <c r="L375" s="45"/>
      <c r="M375" s="234" t="s">
        <v>19</v>
      </c>
      <c r="N375" s="235" t="s">
        <v>40</v>
      </c>
      <c r="O375" s="85"/>
      <c r="P375" s="236">
        <f>O375*H375</f>
        <v>0</v>
      </c>
      <c r="Q375" s="236">
        <v>0</v>
      </c>
      <c r="R375" s="236">
        <f>Q375*H375</f>
        <v>0</v>
      </c>
      <c r="S375" s="236">
        <v>0</v>
      </c>
      <c r="T375" s="237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8" t="s">
        <v>141</v>
      </c>
      <c r="AT375" s="238" t="s">
        <v>123</v>
      </c>
      <c r="AU375" s="238" t="s">
        <v>78</v>
      </c>
      <c r="AY375" s="18" t="s">
        <v>120</v>
      </c>
      <c r="BE375" s="239">
        <f>IF(N375="základní",J375,0)</f>
        <v>0</v>
      </c>
      <c r="BF375" s="239">
        <f>IF(N375="snížená",J375,0)</f>
        <v>0</v>
      </c>
      <c r="BG375" s="239">
        <f>IF(N375="zákl. přenesená",J375,0)</f>
        <v>0</v>
      </c>
      <c r="BH375" s="239">
        <f>IF(N375="sníž. přenesená",J375,0)</f>
        <v>0</v>
      </c>
      <c r="BI375" s="239">
        <f>IF(N375="nulová",J375,0)</f>
        <v>0</v>
      </c>
      <c r="BJ375" s="18" t="s">
        <v>76</v>
      </c>
      <c r="BK375" s="239">
        <f>ROUND(I375*H375,2)</f>
        <v>0</v>
      </c>
      <c r="BL375" s="18" t="s">
        <v>141</v>
      </c>
      <c r="BM375" s="238" t="s">
        <v>733</v>
      </c>
    </row>
    <row r="376" s="2" customFormat="1">
      <c r="A376" s="39"/>
      <c r="B376" s="40"/>
      <c r="C376" s="41"/>
      <c r="D376" s="240" t="s">
        <v>130</v>
      </c>
      <c r="E376" s="41"/>
      <c r="F376" s="241" t="s">
        <v>734</v>
      </c>
      <c r="G376" s="41"/>
      <c r="H376" s="41"/>
      <c r="I376" s="147"/>
      <c r="J376" s="41"/>
      <c r="K376" s="41"/>
      <c r="L376" s="45"/>
      <c r="M376" s="242"/>
      <c r="N376" s="243"/>
      <c r="O376" s="85"/>
      <c r="P376" s="85"/>
      <c r="Q376" s="85"/>
      <c r="R376" s="85"/>
      <c r="S376" s="85"/>
      <c r="T376" s="86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130</v>
      </c>
      <c r="AU376" s="18" t="s">
        <v>78</v>
      </c>
    </row>
    <row r="377" s="13" customFormat="1">
      <c r="A377" s="13"/>
      <c r="B377" s="244"/>
      <c r="C377" s="245"/>
      <c r="D377" s="240" t="s">
        <v>131</v>
      </c>
      <c r="E377" s="246" t="s">
        <v>19</v>
      </c>
      <c r="F377" s="247" t="s">
        <v>735</v>
      </c>
      <c r="G377" s="245"/>
      <c r="H377" s="246" t="s">
        <v>19</v>
      </c>
      <c r="I377" s="248"/>
      <c r="J377" s="245"/>
      <c r="K377" s="245"/>
      <c r="L377" s="249"/>
      <c r="M377" s="250"/>
      <c r="N377" s="251"/>
      <c r="O377" s="251"/>
      <c r="P377" s="251"/>
      <c r="Q377" s="251"/>
      <c r="R377" s="251"/>
      <c r="S377" s="251"/>
      <c r="T377" s="25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3" t="s">
        <v>131</v>
      </c>
      <c r="AU377" s="253" t="s">
        <v>78</v>
      </c>
      <c r="AV377" s="13" t="s">
        <v>76</v>
      </c>
      <c r="AW377" s="13" t="s">
        <v>31</v>
      </c>
      <c r="AX377" s="13" t="s">
        <v>69</v>
      </c>
      <c r="AY377" s="253" t="s">
        <v>120</v>
      </c>
    </row>
    <row r="378" s="14" customFormat="1">
      <c r="A378" s="14"/>
      <c r="B378" s="254"/>
      <c r="C378" s="255"/>
      <c r="D378" s="240" t="s">
        <v>131</v>
      </c>
      <c r="E378" s="256" t="s">
        <v>19</v>
      </c>
      <c r="F378" s="257" t="s">
        <v>736</v>
      </c>
      <c r="G378" s="255"/>
      <c r="H378" s="258">
        <v>17.399999999999999</v>
      </c>
      <c r="I378" s="259"/>
      <c r="J378" s="255"/>
      <c r="K378" s="255"/>
      <c r="L378" s="260"/>
      <c r="M378" s="261"/>
      <c r="N378" s="262"/>
      <c r="O378" s="262"/>
      <c r="P378" s="262"/>
      <c r="Q378" s="262"/>
      <c r="R378" s="262"/>
      <c r="S378" s="262"/>
      <c r="T378" s="26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4" t="s">
        <v>131</v>
      </c>
      <c r="AU378" s="264" t="s">
        <v>78</v>
      </c>
      <c r="AV378" s="14" t="s">
        <v>78</v>
      </c>
      <c r="AW378" s="14" t="s">
        <v>31</v>
      </c>
      <c r="AX378" s="14" t="s">
        <v>76</v>
      </c>
      <c r="AY378" s="264" t="s">
        <v>120</v>
      </c>
    </row>
    <row r="379" s="2" customFormat="1" ht="16.5" customHeight="1">
      <c r="A379" s="39"/>
      <c r="B379" s="40"/>
      <c r="C379" s="227" t="s">
        <v>737</v>
      </c>
      <c r="D379" s="227" t="s">
        <v>123</v>
      </c>
      <c r="E379" s="228" t="s">
        <v>738</v>
      </c>
      <c r="F379" s="229" t="s">
        <v>739</v>
      </c>
      <c r="G379" s="230" t="s">
        <v>268</v>
      </c>
      <c r="H379" s="231">
        <v>14</v>
      </c>
      <c r="I379" s="232"/>
      <c r="J379" s="233">
        <f>ROUND(I379*H379,2)</f>
        <v>0</v>
      </c>
      <c r="K379" s="229" t="s">
        <v>127</v>
      </c>
      <c r="L379" s="45"/>
      <c r="M379" s="234" t="s">
        <v>19</v>
      </c>
      <c r="N379" s="235" t="s">
        <v>40</v>
      </c>
      <c r="O379" s="85"/>
      <c r="P379" s="236">
        <f>O379*H379</f>
        <v>0</v>
      </c>
      <c r="Q379" s="236">
        <v>0</v>
      </c>
      <c r="R379" s="236">
        <f>Q379*H379</f>
        <v>0</v>
      </c>
      <c r="S379" s="236">
        <v>0</v>
      </c>
      <c r="T379" s="237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8" t="s">
        <v>141</v>
      </c>
      <c r="AT379" s="238" t="s">
        <v>123</v>
      </c>
      <c r="AU379" s="238" t="s">
        <v>78</v>
      </c>
      <c r="AY379" s="18" t="s">
        <v>120</v>
      </c>
      <c r="BE379" s="239">
        <f>IF(N379="základní",J379,0)</f>
        <v>0</v>
      </c>
      <c r="BF379" s="239">
        <f>IF(N379="snížená",J379,0)</f>
        <v>0</v>
      </c>
      <c r="BG379" s="239">
        <f>IF(N379="zákl. přenesená",J379,0)</f>
        <v>0</v>
      </c>
      <c r="BH379" s="239">
        <f>IF(N379="sníž. přenesená",J379,0)</f>
        <v>0</v>
      </c>
      <c r="BI379" s="239">
        <f>IF(N379="nulová",J379,0)</f>
        <v>0</v>
      </c>
      <c r="BJ379" s="18" t="s">
        <v>76</v>
      </c>
      <c r="BK379" s="239">
        <f>ROUND(I379*H379,2)</f>
        <v>0</v>
      </c>
      <c r="BL379" s="18" t="s">
        <v>141</v>
      </c>
      <c r="BM379" s="238" t="s">
        <v>740</v>
      </c>
    </row>
    <row r="380" s="2" customFormat="1">
      <c r="A380" s="39"/>
      <c r="B380" s="40"/>
      <c r="C380" s="41"/>
      <c r="D380" s="240" t="s">
        <v>130</v>
      </c>
      <c r="E380" s="41"/>
      <c r="F380" s="241" t="s">
        <v>741</v>
      </c>
      <c r="G380" s="41"/>
      <c r="H380" s="41"/>
      <c r="I380" s="147"/>
      <c r="J380" s="41"/>
      <c r="K380" s="41"/>
      <c r="L380" s="45"/>
      <c r="M380" s="242"/>
      <c r="N380" s="243"/>
      <c r="O380" s="85"/>
      <c r="P380" s="85"/>
      <c r="Q380" s="85"/>
      <c r="R380" s="85"/>
      <c r="S380" s="85"/>
      <c r="T380" s="86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130</v>
      </c>
      <c r="AU380" s="18" t="s">
        <v>78</v>
      </c>
    </row>
    <row r="381" s="14" customFormat="1">
      <c r="A381" s="14"/>
      <c r="B381" s="254"/>
      <c r="C381" s="255"/>
      <c r="D381" s="240" t="s">
        <v>131</v>
      </c>
      <c r="E381" s="256" t="s">
        <v>19</v>
      </c>
      <c r="F381" s="257" t="s">
        <v>742</v>
      </c>
      <c r="G381" s="255"/>
      <c r="H381" s="258">
        <v>14</v>
      </c>
      <c r="I381" s="259"/>
      <c r="J381" s="255"/>
      <c r="K381" s="255"/>
      <c r="L381" s="260"/>
      <c r="M381" s="261"/>
      <c r="N381" s="262"/>
      <c r="O381" s="262"/>
      <c r="P381" s="262"/>
      <c r="Q381" s="262"/>
      <c r="R381" s="262"/>
      <c r="S381" s="262"/>
      <c r="T381" s="26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4" t="s">
        <v>131</v>
      </c>
      <c r="AU381" s="264" t="s">
        <v>78</v>
      </c>
      <c r="AV381" s="14" t="s">
        <v>78</v>
      </c>
      <c r="AW381" s="14" t="s">
        <v>31</v>
      </c>
      <c r="AX381" s="14" t="s">
        <v>76</v>
      </c>
      <c r="AY381" s="264" t="s">
        <v>120</v>
      </c>
    </row>
    <row r="382" s="2" customFormat="1" ht="16.5" customHeight="1">
      <c r="A382" s="39"/>
      <c r="B382" s="40"/>
      <c r="C382" s="227" t="s">
        <v>743</v>
      </c>
      <c r="D382" s="227" t="s">
        <v>123</v>
      </c>
      <c r="E382" s="228" t="s">
        <v>744</v>
      </c>
      <c r="F382" s="229" t="s">
        <v>745</v>
      </c>
      <c r="G382" s="230" t="s">
        <v>268</v>
      </c>
      <c r="H382" s="231">
        <v>22.199999999999999</v>
      </c>
      <c r="I382" s="232"/>
      <c r="J382" s="233">
        <f>ROUND(I382*H382,2)</f>
        <v>0</v>
      </c>
      <c r="K382" s="229" t="s">
        <v>127</v>
      </c>
      <c r="L382" s="45"/>
      <c r="M382" s="234" t="s">
        <v>19</v>
      </c>
      <c r="N382" s="235" t="s">
        <v>40</v>
      </c>
      <c r="O382" s="85"/>
      <c r="P382" s="236">
        <f>O382*H382</f>
        <v>0</v>
      </c>
      <c r="Q382" s="236">
        <v>0.05305</v>
      </c>
      <c r="R382" s="236">
        <f>Q382*H382</f>
        <v>1.17771</v>
      </c>
      <c r="S382" s="236">
        <v>0</v>
      </c>
      <c r="T382" s="237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8" t="s">
        <v>141</v>
      </c>
      <c r="AT382" s="238" t="s">
        <v>123</v>
      </c>
      <c r="AU382" s="238" t="s">
        <v>78</v>
      </c>
      <c r="AY382" s="18" t="s">
        <v>120</v>
      </c>
      <c r="BE382" s="239">
        <f>IF(N382="základní",J382,0)</f>
        <v>0</v>
      </c>
      <c r="BF382" s="239">
        <f>IF(N382="snížená",J382,0)</f>
        <v>0</v>
      </c>
      <c r="BG382" s="239">
        <f>IF(N382="zákl. přenesená",J382,0)</f>
        <v>0</v>
      </c>
      <c r="BH382" s="239">
        <f>IF(N382="sníž. přenesená",J382,0)</f>
        <v>0</v>
      </c>
      <c r="BI382" s="239">
        <f>IF(N382="nulová",J382,0)</f>
        <v>0</v>
      </c>
      <c r="BJ382" s="18" t="s">
        <v>76</v>
      </c>
      <c r="BK382" s="239">
        <f>ROUND(I382*H382,2)</f>
        <v>0</v>
      </c>
      <c r="BL382" s="18" t="s">
        <v>141</v>
      </c>
      <c r="BM382" s="238" t="s">
        <v>746</v>
      </c>
    </row>
    <row r="383" s="2" customFormat="1">
      <c r="A383" s="39"/>
      <c r="B383" s="40"/>
      <c r="C383" s="41"/>
      <c r="D383" s="240" t="s">
        <v>130</v>
      </c>
      <c r="E383" s="41"/>
      <c r="F383" s="241" t="s">
        <v>747</v>
      </c>
      <c r="G383" s="41"/>
      <c r="H383" s="41"/>
      <c r="I383" s="147"/>
      <c r="J383" s="41"/>
      <c r="K383" s="41"/>
      <c r="L383" s="45"/>
      <c r="M383" s="242"/>
      <c r="N383" s="243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130</v>
      </c>
      <c r="AU383" s="18" t="s">
        <v>78</v>
      </c>
    </row>
    <row r="384" s="13" customFormat="1">
      <c r="A384" s="13"/>
      <c r="B384" s="244"/>
      <c r="C384" s="245"/>
      <c r="D384" s="240" t="s">
        <v>131</v>
      </c>
      <c r="E384" s="246" t="s">
        <v>19</v>
      </c>
      <c r="F384" s="247" t="s">
        <v>748</v>
      </c>
      <c r="G384" s="245"/>
      <c r="H384" s="246" t="s">
        <v>19</v>
      </c>
      <c r="I384" s="248"/>
      <c r="J384" s="245"/>
      <c r="K384" s="245"/>
      <c r="L384" s="249"/>
      <c r="M384" s="250"/>
      <c r="N384" s="251"/>
      <c r="O384" s="251"/>
      <c r="P384" s="251"/>
      <c r="Q384" s="251"/>
      <c r="R384" s="251"/>
      <c r="S384" s="251"/>
      <c r="T384" s="25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3" t="s">
        <v>131</v>
      </c>
      <c r="AU384" s="253" t="s">
        <v>78</v>
      </c>
      <c r="AV384" s="13" t="s">
        <v>76</v>
      </c>
      <c r="AW384" s="13" t="s">
        <v>31</v>
      </c>
      <c r="AX384" s="13" t="s">
        <v>69</v>
      </c>
      <c r="AY384" s="253" t="s">
        <v>120</v>
      </c>
    </row>
    <row r="385" s="14" customFormat="1">
      <c r="A385" s="14"/>
      <c r="B385" s="254"/>
      <c r="C385" s="255"/>
      <c r="D385" s="240" t="s">
        <v>131</v>
      </c>
      <c r="E385" s="256" t="s">
        <v>19</v>
      </c>
      <c r="F385" s="257" t="s">
        <v>749</v>
      </c>
      <c r="G385" s="255"/>
      <c r="H385" s="258">
        <v>18</v>
      </c>
      <c r="I385" s="259"/>
      <c r="J385" s="255"/>
      <c r="K385" s="255"/>
      <c r="L385" s="260"/>
      <c r="M385" s="261"/>
      <c r="N385" s="262"/>
      <c r="O385" s="262"/>
      <c r="P385" s="262"/>
      <c r="Q385" s="262"/>
      <c r="R385" s="262"/>
      <c r="S385" s="262"/>
      <c r="T385" s="26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4" t="s">
        <v>131</v>
      </c>
      <c r="AU385" s="264" t="s">
        <v>78</v>
      </c>
      <c r="AV385" s="14" t="s">
        <v>78</v>
      </c>
      <c r="AW385" s="14" t="s">
        <v>31</v>
      </c>
      <c r="AX385" s="14" t="s">
        <v>69</v>
      </c>
      <c r="AY385" s="264" t="s">
        <v>120</v>
      </c>
    </row>
    <row r="386" s="13" customFormat="1">
      <c r="A386" s="13"/>
      <c r="B386" s="244"/>
      <c r="C386" s="245"/>
      <c r="D386" s="240" t="s">
        <v>131</v>
      </c>
      <c r="E386" s="246" t="s">
        <v>19</v>
      </c>
      <c r="F386" s="247" t="s">
        <v>750</v>
      </c>
      <c r="G386" s="245"/>
      <c r="H386" s="246" t="s">
        <v>19</v>
      </c>
      <c r="I386" s="248"/>
      <c r="J386" s="245"/>
      <c r="K386" s="245"/>
      <c r="L386" s="249"/>
      <c r="M386" s="250"/>
      <c r="N386" s="251"/>
      <c r="O386" s="251"/>
      <c r="P386" s="251"/>
      <c r="Q386" s="251"/>
      <c r="R386" s="251"/>
      <c r="S386" s="251"/>
      <c r="T386" s="25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3" t="s">
        <v>131</v>
      </c>
      <c r="AU386" s="253" t="s">
        <v>78</v>
      </c>
      <c r="AV386" s="13" t="s">
        <v>76</v>
      </c>
      <c r="AW386" s="13" t="s">
        <v>31</v>
      </c>
      <c r="AX386" s="13" t="s">
        <v>69</v>
      </c>
      <c r="AY386" s="253" t="s">
        <v>120</v>
      </c>
    </row>
    <row r="387" s="14" customFormat="1">
      <c r="A387" s="14"/>
      <c r="B387" s="254"/>
      <c r="C387" s="255"/>
      <c r="D387" s="240" t="s">
        <v>131</v>
      </c>
      <c r="E387" s="256" t="s">
        <v>19</v>
      </c>
      <c r="F387" s="257" t="s">
        <v>751</v>
      </c>
      <c r="G387" s="255"/>
      <c r="H387" s="258">
        <v>3</v>
      </c>
      <c r="I387" s="259"/>
      <c r="J387" s="255"/>
      <c r="K387" s="255"/>
      <c r="L387" s="260"/>
      <c r="M387" s="261"/>
      <c r="N387" s="262"/>
      <c r="O387" s="262"/>
      <c r="P387" s="262"/>
      <c r="Q387" s="262"/>
      <c r="R387" s="262"/>
      <c r="S387" s="262"/>
      <c r="T387" s="26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4" t="s">
        <v>131</v>
      </c>
      <c r="AU387" s="264" t="s">
        <v>78</v>
      </c>
      <c r="AV387" s="14" t="s">
        <v>78</v>
      </c>
      <c r="AW387" s="14" t="s">
        <v>31</v>
      </c>
      <c r="AX387" s="14" t="s">
        <v>69</v>
      </c>
      <c r="AY387" s="264" t="s">
        <v>120</v>
      </c>
    </row>
    <row r="388" s="13" customFormat="1">
      <c r="A388" s="13"/>
      <c r="B388" s="244"/>
      <c r="C388" s="245"/>
      <c r="D388" s="240" t="s">
        <v>131</v>
      </c>
      <c r="E388" s="246" t="s">
        <v>19</v>
      </c>
      <c r="F388" s="247" t="s">
        <v>752</v>
      </c>
      <c r="G388" s="245"/>
      <c r="H388" s="246" t="s">
        <v>19</v>
      </c>
      <c r="I388" s="248"/>
      <c r="J388" s="245"/>
      <c r="K388" s="245"/>
      <c r="L388" s="249"/>
      <c r="M388" s="250"/>
      <c r="N388" s="251"/>
      <c r="O388" s="251"/>
      <c r="P388" s="251"/>
      <c r="Q388" s="251"/>
      <c r="R388" s="251"/>
      <c r="S388" s="251"/>
      <c r="T388" s="25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3" t="s">
        <v>131</v>
      </c>
      <c r="AU388" s="253" t="s">
        <v>78</v>
      </c>
      <c r="AV388" s="13" t="s">
        <v>76</v>
      </c>
      <c r="AW388" s="13" t="s">
        <v>31</v>
      </c>
      <c r="AX388" s="13" t="s">
        <v>69</v>
      </c>
      <c r="AY388" s="253" t="s">
        <v>120</v>
      </c>
    </row>
    <row r="389" s="14" customFormat="1">
      <c r="A389" s="14"/>
      <c r="B389" s="254"/>
      <c r="C389" s="255"/>
      <c r="D389" s="240" t="s">
        <v>131</v>
      </c>
      <c r="E389" s="256" t="s">
        <v>19</v>
      </c>
      <c r="F389" s="257" t="s">
        <v>753</v>
      </c>
      <c r="G389" s="255"/>
      <c r="H389" s="258">
        <v>1.2</v>
      </c>
      <c r="I389" s="259"/>
      <c r="J389" s="255"/>
      <c r="K389" s="255"/>
      <c r="L389" s="260"/>
      <c r="M389" s="261"/>
      <c r="N389" s="262"/>
      <c r="O389" s="262"/>
      <c r="P389" s="262"/>
      <c r="Q389" s="262"/>
      <c r="R389" s="262"/>
      <c r="S389" s="262"/>
      <c r="T389" s="26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4" t="s">
        <v>131</v>
      </c>
      <c r="AU389" s="264" t="s">
        <v>78</v>
      </c>
      <c r="AV389" s="14" t="s">
        <v>78</v>
      </c>
      <c r="AW389" s="14" t="s">
        <v>31</v>
      </c>
      <c r="AX389" s="14" t="s">
        <v>69</v>
      </c>
      <c r="AY389" s="264" t="s">
        <v>120</v>
      </c>
    </row>
    <row r="390" s="15" customFormat="1">
      <c r="A390" s="15"/>
      <c r="B390" s="269"/>
      <c r="C390" s="270"/>
      <c r="D390" s="240" t="s">
        <v>131</v>
      </c>
      <c r="E390" s="271" t="s">
        <v>19</v>
      </c>
      <c r="F390" s="272" t="s">
        <v>274</v>
      </c>
      <c r="G390" s="270"/>
      <c r="H390" s="273">
        <v>22.199999999999999</v>
      </c>
      <c r="I390" s="274"/>
      <c r="J390" s="270"/>
      <c r="K390" s="270"/>
      <c r="L390" s="275"/>
      <c r="M390" s="276"/>
      <c r="N390" s="277"/>
      <c r="O390" s="277"/>
      <c r="P390" s="277"/>
      <c r="Q390" s="277"/>
      <c r="R390" s="277"/>
      <c r="S390" s="277"/>
      <c r="T390" s="278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79" t="s">
        <v>131</v>
      </c>
      <c r="AU390" s="279" t="s">
        <v>78</v>
      </c>
      <c r="AV390" s="15" t="s">
        <v>141</v>
      </c>
      <c r="AW390" s="15" t="s">
        <v>31</v>
      </c>
      <c r="AX390" s="15" t="s">
        <v>76</v>
      </c>
      <c r="AY390" s="279" t="s">
        <v>120</v>
      </c>
    </row>
    <row r="391" s="2" customFormat="1" ht="16.5" customHeight="1">
      <c r="A391" s="39"/>
      <c r="B391" s="40"/>
      <c r="C391" s="227" t="s">
        <v>754</v>
      </c>
      <c r="D391" s="227" t="s">
        <v>123</v>
      </c>
      <c r="E391" s="228" t="s">
        <v>755</v>
      </c>
      <c r="F391" s="229" t="s">
        <v>756</v>
      </c>
      <c r="G391" s="230" t="s">
        <v>268</v>
      </c>
      <c r="H391" s="231">
        <v>47.399999999999999</v>
      </c>
      <c r="I391" s="232"/>
      <c r="J391" s="233">
        <f>ROUND(I391*H391,2)</f>
        <v>0</v>
      </c>
      <c r="K391" s="229" t="s">
        <v>127</v>
      </c>
      <c r="L391" s="45"/>
      <c r="M391" s="234" t="s">
        <v>19</v>
      </c>
      <c r="N391" s="235" t="s">
        <v>40</v>
      </c>
      <c r="O391" s="85"/>
      <c r="P391" s="236">
        <f>O391*H391</f>
        <v>0</v>
      </c>
      <c r="Q391" s="236">
        <v>0.05305</v>
      </c>
      <c r="R391" s="236">
        <f>Q391*H391</f>
        <v>2.51457</v>
      </c>
      <c r="S391" s="236">
        <v>0</v>
      </c>
      <c r="T391" s="237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8" t="s">
        <v>141</v>
      </c>
      <c r="AT391" s="238" t="s">
        <v>123</v>
      </c>
      <c r="AU391" s="238" t="s">
        <v>78</v>
      </c>
      <c r="AY391" s="18" t="s">
        <v>120</v>
      </c>
      <c r="BE391" s="239">
        <f>IF(N391="základní",J391,0)</f>
        <v>0</v>
      </c>
      <c r="BF391" s="239">
        <f>IF(N391="snížená",J391,0)</f>
        <v>0</v>
      </c>
      <c r="BG391" s="239">
        <f>IF(N391="zákl. přenesená",J391,0)</f>
        <v>0</v>
      </c>
      <c r="BH391" s="239">
        <f>IF(N391="sníž. přenesená",J391,0)</f>
        <v>0</v>
      </c>
      <c r="BI391" s="239">
        <f>IF(N391="nulová",J391,0)</f>
        <v>0</v>
      </c>
      <c r="BJ391" s="18" t="s">
        <v>76</v>
      </c>
      <c r="BK391" s="239">
        <f>ROUND(I391*H391,2)</f>
        <v>0</v>
      </c>
      <c r="BL391" s="18" t="s">
        <v>141</v>
      </c>
      <c r="BM391" s="238" t="s">
        <v>757</v>
      </c>
    </row>
    <row r="392" s="2" customFormat="1">
      <c r="A392" s="39"/>
      <c r="B392" s="40"/>
      <c r="C392" s="41"/>
      <c r="D392" s="240" t="s">
        <v>130</v>
      </c>
      <c r="E392" s="41"/>
      <c r="F392" s="241" t="s">
        <v>758</v>
      </c>
      <c r="G392" s="41"/>
      <c r="H392" s="41"/>
      <c r="I392" s="147"/>
      <c r="J392" s="41"/>
      <c r="K392" s="41"/>
      <c r="L392" s="45"/>
      <c r="M392" s="242"/>
      <c r="N392" s="243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130</v>
      </c>
      <c r="AU392" s="18" t="s">
        <v>78</v>
      </c>
    </row>
    <row r="393" s="13" customFormat="1">
      <c r="A393" s="13"/>
      <c r="B393" s="244"/>
      <c r="C393" s="245"/>
      <c r="D393" s="240" t="s">
        <v>131</v>
      </c>
      <c r="E393" s="246" t="s">
        <v>19</v>
      </c>
      <c r="F393" s="247" t="s">
        <v>748</v>
      </c>
      <c r="G393" s="245"/>
      <c r="H393" s="246" t="s">
        <v>19</v>
      </c>
      <c r="I393" s="248"/>
      <c r="J393" s="245"/>
      <c r="K393" s="245"/>
      <c r="L393" s="249"/>
      <c r="M393" s="250"/>
      <c r="N393" s="251"/>
      <c r="O393" s="251"/>
      <c r="P393" s="251"/>
      <c r="Q393" s="251"/>
      <c r="R393" s="251"/>
      <c r="S393" s="251"/>
      <c r="T393" s="25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3" t="s">
        <v>131</v>
      </c>
      <c r="AU393" s="253" t="s">
        <v>78</v>
      </c>
      <c r="AV393" s="13" t="s">
        <v>76</v>
      </c>
      <c r="AW393" s="13" t="s">
        <v>31</v>
      </c>
      <c r="AX393" s="13" t="s">
        <v>69</v>
      </c>
      <c r="AY393" s="253" t="s">
        <v>120</v>
      </c>
    </row>
    <row r="394" s="14" customFormat="1">
      <c r="A394" s="14"/>
      <c r="B394" s="254"/>
      <c r="C394" s="255"/>
      <c r="D394" s="240" t="s">
        <v>131</v>
      </c>
      <c r="E394" s="256" t="s">
        <v>19</v>
      </c>
      <c r="F394" s="257" t="s">
        <v>759</v>
      </c>
      <c r="G394" s="255"/>
      <c r="H394" s="258">
        <v>36</v>
      </c>
      <c r="I394" s="259"/>
      <c r="J394" s="255"/>
      <c r="K394" s="255"/>
      <c r="L394" s="260"/>
      <c r="M394" s="261"/>
      <c r="N394" s="262"/>
      <c r="O394" s="262"/>
      <c r="P394" s="262"/>
      <c r="Q394" s="262"/>
      <c r="R394" s="262"/>
      <c r="S394" s="262"/>
      <c r="T394" s="263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4" t="s">
        <v>131</v>
      </c>
      <c r="AU394" s="264" t="s">
        <v>78</v>
      </c>
      <c r="AV394" s="14" t="s">
        <v>78</v>
      </c>
      <c r="AW394" s="14" t="s">
        <v>31</v>
      </c>
      <c r="AX394" s="14" t="s">
        <v>69</v>
      </c>
      <c r="AY394" s="264" t="s">
        <v>120</v>
      </c>
    </row>
    <row r="395" s="13" customFormat="1">
      <c r="A395" s="13"/>
      <c r="B395" s="244"/>
      <c r="C395" s="245"/>
      <c r="D395" s="240" t="s">
        <v>131</v>
      </c>
      <c r="E395" s="246" t="s">
        <v>19</v>
      </c>
      <c r="F395" s="247" t="s">
        <v>750</v>
      </c>
      <c r="G395" s="245"/>
      <c r="H395" s="246" t="s">
        <v>19</v>
      </c>
      <c r="I395" s="248"/>
      <c r="J395" s="245"/>
      <c r="K395" s="245"/>
      <c r="L395" s="249"/>
      <c r="M395" s="250"/>
      <c r="N395" s="251"/>
      <c r="O395" s="251"/>
      <c r="P395" s="251"/>
      <c r="Q395" s="251"/>
      <c r="R395" s="251"/>
      <c r="S395" s="251"/>
      <c r="T395" s="25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3" t="s">
        <v>131</v>
      </c>
      <c r="AU395" s="253" t="s">
        <v>78</v>
      </c>
      <c r="AV395" s="13" t="s">
        <v>76</v>
      </c>
      <c r="AW395" s="13" t="s">
        <v>31</v>
      </c>
      <c r="AX395" s="13" t="s">
        <v>69</v>
      </c>
      <c r="AY395" s="253" t="s">
        <v>120</v>
      </c>
    </row>
    <row r="396" s="14" customFormat="1">
      <c r="A396" s="14"/>
      <c r="B396" s="254"/>
      <c r="C396" s="255"/>
      <c r="D396" s="240" t="s">
        <v>131</v>
      </c>
      <c r="E396" s="256" t="s">
        <v>19</v>
      </c>
      <c r="F396" s="257" t="s">
        <v>760</v>
      </c>
      <c r="G396" s="255"/>
      <c r="H396" s="258">
        <v>9</v>
      </c>
      <c r="I396" s="259"/>
      <c r="J396" s="255"/>
      <c r="K396" s="255"/>
      <c r="L396" s="260"/>
      <c r="M396" s="261"/>
      <c r="N396" s="262"/>
      <c r="O396" s="262"/>
      <c r="P396" s="262"/>
      <c r="Q396" s="262"/>
      <c r="R396" s="262"/>
      <c r="S396" s="262"/>
      <c r="T396" s="26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4" t="s">
        <v>131</v>
      </c>
      <c r="AU396" s="264" t="s">
        <v>78</v>
      </c>
      <c r="AV396" s="14" t="s">
        <v>78</v>
      </c>
      <c r="AW396" s="14" t="s">
        <v>31</v>
      </c>
      <c r="AX396" s="14" t="s">
        <v>69</v>
      </c>
      <c r="AY396" s="264" t="s">
        <v>120</v>
      </c>
    </row>
    <row r="397" s="13" customFormat="1">
      <c r="A397" s="13"/>
      <c r="B397" s="244"/>
      <c r="C397" s="245"/>
      <c r="D397" s="240" t="s">
        <v>131</v>
      </c>
      <c r="E397" s="246" t="s">
        <v>19</v>
      </c>
      <c r="F397" s="247" t="s">
        <v>752</v>
      </c>
      <c r="G397" s="245"/>
      <c r="H397" s="246" t="s">
        <v>19</v>
      </c>
      <c r="I397" s="248"/>
      <c r="J397" s="245"/>
      <c r="K397" s="245"/>
      <c r="L397" s="249"/>
      <c r="M397" s="250"/>
      <c r="N397" s="251"/>
      <c r="O397" s="251"/>
      <c r="P397" s="251"/>
      <c r="Q397" s="251"/>
      <c r="R397" s="251"/>
      <c r="S397" s="251"/>
      <c r="T397" s="25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3" t="s">
        <v>131</v>
      </c>
      <c r="AU397" s="253" t="s">
        <v>78</v>
      </c>
      <c r="AV397" s="13" t="s">
        <v>76</v>
      </c>
      <c r="AW397" s="13" t="s">
        <v>31</v>
      </c>
      <c r="AX397" s="13" t="s">
        <v>69</v>
      </c>
      <c r="AY397" s="253" t="s">
        <v>120</v>
      </c>
    </row>
    <row r="398" s="14" customFormat="1">
      <c r="A398" s="14"/>
      <c r="B398" s="254"/>
      <c r="C398" s="255"/>
      <c r="D398" s="240" t="s">
        <v>131</v>
      </c>
      <c r="E398" s="256" t="s">
        <v>19</v>
      </c>
      <c r="F398" s="257" t="s">
        <v>761</v>
      </c>
      <c r="G398" s="255"/>
      <c r="H398" s="258">
        <v>2.3999999999999999</v>
      </c>
      <c r="I398" s="259"/>
      <c r="J398" s="255"/>
      <c r="K398" s="255"/>
      <c r="L398" s="260"/>
      <c r="M398" s="261"/>
      <c r="N398" s="262"/>
      <c r="O398" s="262"/>
      <c r="P398" s="262"/>
      <c r="Q398" s="262"/>
      <c r="R398" s="262"/>
      <c r="S398" s="262"/>
      <c r="T398" s="263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4" t="s">
        <v>131</v>
      </c>
      <c r="AU398" s="264" t="s">
        <v>78</v>
      </c>
      <c r="AV398" s="14" t="s">
        <v>78</v>
      </c>
      <c r="AW398" s="14" t="s">
        <v>31</v>
      </c>
      <c r="AX398" s="14" t="s">
        <v>69</v>
      </c>
      <c r="AY398" s="264" t="s">
        <v>120</v>
      </c>
    </row>
    <row r="399" s="15" customFormat="1">
      <c r="A399" s="15"/>
      <c r="B399" s="269"/>
      <c r="C399" s="270"/>
      <c r="D399" s="240" t="s">
        <v>131</v>
      </c>
      <c r="E399" s="271" t="s">
        <v>19</v>
      </c>
      <c r="F399" s="272" t="s">
        <v>274</v>
      </c>
      <c r="G399" s="270"/>
      <c r="H399" s="273">
        <v>47.399999999999999</v>
      </c>
      <c r="I399" s="274"/>
      <c r="J399" s="270"/>
      <c r="K399" s="270"/>
      <c r="L399" s="275"/>
      <c r="M399" s="276"/>
      <c r="N399" s="277"/>
      <c r="O399" s="277"/>
      <c r="P399" s="277"/>
      <c r="Q399" s="277"/>
      <c r="R399" s="277"/>
      <c r="S399" s="277"/>
      <c r="T399" s="278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79" t="s">
        <v>131</v>
      </c>
      <c r="AU399" s="279" t="s">
        <v>78</v>
      </c>
      <c r="AV399" s="15" t="s">
        <v>141</v>
      </c>
      <c r="AW399" s="15" t="s">
        <v>31</v>
      </c>
      <c r="AX399" s="15" t="s">
        <v>76</v>
      </c>
      <c r="AY399" s="279" t="s">
        <v>120</v>
      </c>
    </row>
    <row r="400" s="2" customFormat="1" ht="16.5" customHeight="1">
      <c r="A400" s="39"/>
      <c r="B400" s="40"/>
      <c r="C400" s="227" t="s">
        <v>762</v>
      </c>
      <c r="D400" s="227" t="s">
        <v>123</v>
      </c>
      <c r="E400" s="228" t="s">
        <v>763</v>
      </c>
      <c r="F400" s="229" t="s">
        <v>764</v>
      </c>
      <c r="G400" s="230" t="s">
        <v>268</v>
      </c>
      <c r="H400" s="231">
        <v>70.719999999999999</v>
      </c>
      <c r="I400" s="232"/>
      <c r="J400" s="233">
        <f>ROUND(I400*H400,2)</f>
        <v>0</v>
      </c>
      <c r="K400" s="229" t="s">
        <v>127</v>
      </c>
      <c r="L400" s="45"/>
      <c r="M400" s="234" t="s">
        <v>19</v>
      </c>
      <c r="N400" s="235" t="s">
        <v>40</v>
      </c>
      <c r="O400" s="85"/>
      <c r="P400" s="236">
        <f>O400*H400</f>
        <v>0</v>
      </c>
      <c r="Q400" s="236">
        <v>0.40000000000000002</v>
      </c>
      <c r="R400" s="236">
        <f>Q400*H400</f>
        <v>28.288</v>
      </c>
      <c r="S400" s="236">
        <v>0</v>
      </c>
      <c r="T400" s="237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8" t="s">
        <v>141</v>
      </c>
      <c r="AT400" s="238" t="s">
        <v>123</v>
      </c>
      <c r="AU400" s="238" t="s">
        <v>78</v>
      </c>
      <c r="AY400" s="18" t="s">
        <v>120</v>
      </c>
      <c r="BE400" s="239">
        <f>IF(N400="základní",J400,0)</f>
        <v>0</v>
      </c>
      <c r="BF400" s="239">
        <f>IF(N400="snížená",J400,0)</f>
        <v>0</v>
      </c>
      <c r="BG400" s="239">
        <f>IF(N400="zákl. přenesená",J400,0)</f>
        <v>0</v>
      </c>
      <c r="BH400" s="239">
        <f>IF(N400="sníž. přenesená",J400,0)</f>
        <v>0</v>
      </c>
      <c r="BI400" s="239">
        <f>IF(N400="nulová",J400,0)</f>
        <v>0</v>
      </c>
      <c r="BJ400" s="18" t="s">
        <v>76</v>
      </c>
      <c r="BK400" s="239">
        <f>ROUND(I400*H400,2)</f>
        <v>0</v>
      </c>
      <c r="BL400" s="18" t="s">
        <v>141</v>
      </c>
      <c r="BM400" s="238" t="s">
        <v>765</v>
      </c>
    </row>
    <row r="401" s="2" customFormat="1">
      <c r="A401" s="39"/>
      <c r="B401" s="40"/>
      <c r="C401" s="41"/>
      <c r="D401" s="240" t="s">
        <v>130</v>
      </c>
      <c r="E401" s="41"/>
      <c r="F401" s="241" t="s">
        <v>766</v>
      </c>
      <c r="G401" s="41"/>
      <c r="H401" s="41"/>
      <c r="I401" s="147"/>
      <c r="J401" s="41"/>
      <c r="K401" s="41"/>
      <c r="L401" s="45"/>
      <c r="M401" s="242"/>
      <c r="N401" s="243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130</v>
      </c>
      <c r="AU401" s="18" t="s">
        <v>78</v>
      </c>
    </row>
    <row r="402" s="13" customFormat="1">
      <c r="A402" s="13"/>
      <c r="B402" s="244"/>
      <c r="C402" s="245"/>
      <c r="D402" s="240" t="s">
        <v>131</v>
      </c>
      <c r="E402" s="246" t="s">
        <v>19</v>
      </c>
      <c r="F402" s="247" t="s">
        <v>767</v>
      </c>
      <c r="G402" s="245"/>
      <c r="H402" s="246" t="s">
        <v>19</v>
      </c>
      <c r="I402" s="248"/>
      <c r="J402" s="245"/>
      <c r="K402" s="245"/>
      <c r="L402" s="249"/>
      <c r="M402" s="250"/>
      <c r="N402" s="251"/>
      <c r="O402" s="251"/>
      <c r="P402" s="251"/>
      <c r="Q402" s="251"/>
      <c r="R402" s="251"/>
      <c r="S402" s="251"/>
      <c r="T402" s="25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3" t="s">
        <v>131</v>
      </c>
      <c r="AU402" s="253" t="s">
        <v>78</v>
      </c>
      <c r="AV402" s="13" t="s">
        <v>76</v>
      </c>
      <c r="AW402" s="13" t="s">
        <v>31</v>
      </c>
      <c r="AX402" s="13" t="s">
        <v>69</v>
      </c>
      <c r="AY402" s="253" t="s">
        <v>120</v>
      </c>
    </row>
    <row r="403" s="14" customFormat="1">
      <c r="A403" s="14"/>
      <c r="B403" s="254"/>
      <c r="C403" s="255"/>
      <c r="D403" s="240" t="s">
        <v>131</v>
      </c>
      <c r="E403" s="256" t="s">
        <v>19</v>
      </c>
      <c r="F403" s="257" t="s">
        <v>768</v>
      </c>
      <c r="G403" s="255"/>
      <c r="H403" s="258">
        <v>70.719999999999999</v>
      </c>
      <c r="I403" s="259"/>
      <c r="J403" s="255"/>
      <c r="K403" s="255"/>
      <c r="L403" s="260"/>
      <c r="M403" s="261"/>
      <c r="N403" s="262"/>
      <c r="O403" s="262"/>
      <c r="P403" s="262"/>
      <c r="Q403" s="262"/>
      <c r="R403" s="262"/>
      <c r="S403" s="262"/>
      <c r="T403" s="26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4" t="s">
        <v>131</v>
      </c>
      <c r="AU403" s="264" t="s">
        <v>78</v>
      </c>
      <c r="AV403" s="14" t="s">
        <v>78</v>
      </c>
      <c r="AW403" s="14" t="s">
        <v>31</v>
      </c>
      <c r="AX403" s="14" t="s">
        <v>76</v>
      </c>
      <c r="AY403" s="264" t="s">
        <v>120</v>
      </c>
    </row>
    <row r="404" s="2" customFormat="1" ht="16.5" customHeight="1">
      <c r="A404" s="39"/>
      <c r="B404" s="40"/>
      <c r="C404" s="227" t="s">
        <v>769</v>
      </c>
      <c r="D404" s="227" t="s">
        <v>123</v>
      </c>
      <c r="E404" s="228" t="s">
        <v>770</v>
      </c>
      <c r="F404" s="229" t="s">
        <v>771</v>
      </c>
      <c r="G404" s="230" t="s">
        <v>363</v>
      </c>
      <c r="H404" s="231">
        <v>15.6</v>
      </c>
      <c r="I404" s="232"/>
      <c r="J404" s="233">
        <f>ROUND(I404*H404,2)</f>
        <v>0</v>
      </c>
      <c r="K404" s="229" t="s">
        <v>127</v>
      </c>
      <c r="L404" s="45"/>
      <c r="M404" s="234" t="s">
        <v>19</v>
      </c>
      <c r="N404" s="235" t="s">
        <v>40</v>
      </c>
      <c r="O404" s="85"/>
      <c r="P404" s="236">
        <f>O404*H404</f>
        <v>0</v>
      </c>
      <c r="Q404" s="236">
        <v>0</v>
      </c>
      <c r="R404" s="236">
        <f>Q404*H404</f>
        <v>0</v>
      </c>
      <c r="S404" s="236">
        <v>0</v>
      </c>
      <c r="T404" s="237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8" t="s">
        <v>141</v>
      </c>
      <c r="AT404" s="238" t="s">
        <v>123</v>
      </c>
      <c r="AU404" s="238" t="s">
        <v>78</v>
      </c>
      <c r="AY404" s="18" t="s">
        <v>120</v>
      </c>
      <c r="BE404" s="239">
        <f>IF(N404="základní",J404,0)</f>
        <v>0</v>
      </c>
      <c r="BF404" s="239">
        <f>IF(N404="snížená",J404,0)</f>
        <v>0</v>
      </c>
      <c r="BG404" s="239">
        <f>IF(N404="zákl. přenesená",J404,0)</f>
        <v>0</v>
      </c>
      <c r="BH404" s="239">
        <f>IF(N404="sníž. přenesená",J404,0)</f>
        <v>0</v>
      </c>
      <c r="BI404" s="239">
        <f>IF(N404="nulová",J404,0)</f>
        <v>0</v>
      </c>
      <c r="BJ404" s="18" t="s">
        <v>76</v>
      </c>
      <c r="BK404" s="239">
        <f>ROUND(I404*H404,2)</f>
        <v>0</v>
      </c>
      <c r="BL404" s="18" t="s">
        <v>141</v>
      </c>
      <c r="BM404" s="238" t="s">
        <v>772</v>
      </c>
    </row>
    <row r="405" s="2" customFormat="1">
      <c r="A405" s="39"/>
      <c r="B405" s="40"/>
      <c r="C405" s="41"/>
      <c r="D405" s="240" t="s">
        <v>130</v>
      </c>
      <c r="E405" s="41"/>
      <c r="F405" s="241" t="s">
        <v>773</v>
      </c>
      <c r="G405" s="41"/>
      <c r="H405" s="41"/>
      <c r="I405" s="147"/>
      <c r="J405" s="41"/>
      <c r="K405" s="41"/>
      <c r="L405" s="45"/>
      <c r="M405" s="242"/>
      <c r="N405" s="243"/>
      <c r="O405" s="85"/>
      <c r="P405" s="85"/>
      <c r="Q405" s="85"/>
      <c r="R405" s="85"/>
      <c r="S405" s="85"/>
      <c r="T405" s="86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130</v>
      </c>
      <c r="AU405" s="18" t="s">
        <v>78</v>
      </c>
    </row>
    <row r="406" s="13" customFormat="1">
      <c r="A406" s="13"/>
      <c r="B406" s="244"/>
      <c r="C406" s="245"/>
      <c r="D406" s="240" t="s">
        <v>131</v>
      </c>
      <c r="E406" s="246" t="s">
        <v>19</v>
      </c>
      <c r="F406" s="247" t="s">
        <v>774</v>
      </c>
      <c r="G406" s="245"/>
      <c r="H406" s="246" t="s">
        <v>19</v>
      </c>
      <c r="I406" s="248"/>
      <c r="J406" s="245"/>
      <c r="K406" s="245"/>
      <c r="L406" s="249"/>
      <c r="M406" s="250"/>
      <c r="N406" s="251"/>
      <c r="O406" s="251"/>
      <c r="P406" s="251"/>
      <c r="Q406" s="251"/>
      <c r="R406" s="251"/>
      <c r="S406" s="251"/>
      <c r="T406" s="25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3" t="s">
        <v>131</v>
      </c>
      <c r="AU406" s="253" t="s">
        <v>78</v>
      </c>
      <c r="AV406" s="13" t="s">
        <v>76</v>
      </c>
      <c r="AW406" s="13" t="s">
        <v>31</v>
      </c>
      <c r="AX406" s="13" t="s">
        <v>69</v>
      </c>
      <c r="AY406" s="253" t="s">
        <v>120</v>
      </c>
    </row>
    <row r="407" s="14" customFormat="1">
      <c r="A407" s="14"/>
      <c r="B407" s="254"/>
      <c r="C407" s="255"/>
      <c r="D407" s="240" t="s">
        <v>131</v>
      </c>
      <c r="E407" s="256" t="s">
        <v>19</v>
      </c>
      <c r="F407" s="257" t="s">
        <v>775</v>
      </c>
      <c r="G407" s="255"/>
      <c r="H407" s="258">
        <v>15.6</v>
      </c>
      <c r="I407" s="259"/>
      <c r="J407" s="255"/>
      <c r="K407" s="255"/>
      <c r="L407" s="260"/>
      <c r="M407" s="261"/>
      <c r="N407" s="262"/>
      <c r="O407" s="262"/>
      <c r="P407" s="262"/>
      <c r="Q407" s="262"/>
      <c r="R407" s="262"/>
      <c r="S407" s="262"/>
      <c r="T407" s="26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4" t="s">
        <v>131</v>
      </c>
      <c r="AU407" s="264" t="s">
        <v>78</v>
      </c>
      <c r="AV407" s="14" t="s">
        <v>78</v>
      </c>
      <c r="AW407" s="14" t="s">
        <v>31</v>
      </c>
      <c r="AX407" s="14" t="s">
        <v>76</v>
      </c>
      <c r="AY407" s="264" t="s">
        <v>120</v>
      </c>
    </row>
    <row r="408" s="2" customFormat="1" ht="16.5" customHeight="1">
      <c r="A408" s="39"/>
      <c r="B408" s="40"/>
      <c r="C408" s="227" t="s">
        <v>776</v>
      </c>
      <c r="D408" s="227" t="s">
        <v>123</v>
      </c>
      <c r="E408" s="228" t="s">
        <v>777</v>
      </c>
      <c r="F408" s="229" t="s">
        <v>778</v>
      </c>
      <c r="G408" s="230" t="s">
        <v>363</v>
      </c>
      <c r="H408" s="231">
        <v>76.543999999999997</v>
      </c>
      <c r="I408" s="232"/>
      <c r="J408" s="233">
        <f>ROUND(I408*H408,2)</f>
        <v>0</v>
      </c>
      <c r="K408" s="229" t="s">
        <v>127</v>
      </c>
      <c r="L408" s="45"/>
      <c r="M408" s="234" t="s">
        <v>19</v>
      </c>
      <c r="N408" s="235" t="s">
        <v>40</v>
      </c>
      <c r="O408" s="85"/>
      <c r="P408" s="236">
        <f>O408*H408</f>
        <v>0</v>
      </c>
      <c r="Q408" s="236">
        <v>2.0899999999999999</v>
      </c>
      <c r="R408" s="236">
        <f>Q408*H408</f>
        <v>159.97695999999999</v>
      </c>
      <c r="S408" s="236">
        <v>0</v>
      </c>
      <c r="T408" s="237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8" t="s">
        <v>141</v>
      </c>
      <c r="AT408" s="238" t="s">
        <v>123</v>
      </c>
      <c r="AU408" s="238" t="s">
        <v>78</v>
      </c>
      <c r="AY408" s="18" t="s">
        <v>120</v>
      </c>
      <c r="BE408" s="239">
        <f>IF(N408="základní",J408,0)</f>
        <v>0</v>
      </c>
      <c r="BF408" s="239">
        <f>IF(N408="snížená",J408,0)</f>
        <v>0</v>
      </c>
      <c r="BG408" s="239">
        <f>IF(N408="zákl. přenesená",J408,0)</f>
        <v>0</v>
      </c>
      <c r="BH408" s="239">
        <f>IF(N408="sníž. přenesená",J408,0)</f>
        <v>0</v>
      </c>
      <c r="BI408" s="239">
        <f>IF(N408="nulová",J408,0)</f>
        <v>0</v>
      </c>
      <c r="BJ408" s="18" t="s">
        <v>76</v>
      </c>
      <c r="BK408" s="239">
        <f>ROUND(I408*H408,2)</f>
        <v>0</v>
      </c>
      <c r="BL408" s="18" t="s">
        <v>141</v>
      </c>
      <c r="BM408" s="238" t="s">
        <v>779</v>
      </c>
    </row>
    <row r="409" s="2" customFormat="1">
      <c r="A409" s="39"/>
      <c r="B409" s="40"/>
      <c r="C409" s="41"/>
      <c r="D409" s="240" t="s">
        <v>130</v>
      </c>
      <c r="E409" s="41"/>
      <c r="F409" s="241" t="s">
        <v>780</v>
      </c>
      <c r="G409" s="41"/>
      <c r="H409" s="41"/>
      <c r="I409" s="147"/>
      <c r="J409" s="41"/>
      <c r="K409" s="41"/>
      <c r="L409" s="45"/>
      <c r="M409" s="242"/>
      <c r="N409" s="243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130</v>
      </c>
      <c r="AU409" s="18" t="s">
        <v>78</v>
      </c>
    </row>
    <row r="410" s="13" customFormat="1">
      <c r="A410" s="13"/>
      <c r="B410" s="244"/>
      <c r="C410" s="245"/>
      <c r="D410" s="240" t="s">
        <v>131</v>
      </c>
      <c r="E410" s="246" t="s">
        <v>19</v>
      </c>
      <c r="F410" s="247" t="s">
        <v>781</v>
      </c>
      <c r="G410" s="245"/>
      <c r="H410" s="246" t="s">
        <v>19</v>
      </c>
      <c r="I410" s="248"/>
      <c r="J410" s="245"/>
      <c r="K410" s="245"/>
      <c r="L410" s="249"/>
      <c r="M410" s="250"/>
      <c r="N410" s="251"/>
      <c r="O410" s="251"/>
      <c r="P410" s="251"/>
      <c r="Q410" s="251"/>
      <c r="R410" s="251"/>
      <c r="S410" s="251"/>
      <c r="T410" s="25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53" t="s">
        <v>131</v>
      </c>
      <c r="AU410" s="253" t="s">
        <v>78</v>
      </c>
      <c r="AV410" s="13" t="s">
        <v>76</v>
      </c>
      <c r="AW410" s="13" t="s">
        <v>31</v>
      </c>
      <c r="AX410" s="13" t="s">
        <v>69</v>
      </c>
      <c r="AY410" s="253" t="s">
        <v>120</v>
      </c>
    </row>
    <row r="411" s="14" customFormat="1">
      <c r="A411" s="14"/>
      <c r="B411" s="254"/>
      <c r="C411" s="255"/>
      <c r="D411" s="240" t="s">
        <v>131</v>
      </c>
      <c r="E411" s="256" t="s">
        <v>19</v>
      </c>
      <c r="F411" s="257" t="s">
        <v>782</v>
      </c>
      <c r="G411" s="255"/>
      <c r="H411" s="258">
        <v>76.543999999999997</v>
      </c>
      <c r="I411" s="259"/>
      <c r="J411" s="255"/>
      <c r="K411" s="255"/>
      <c r="L411" s="260"/>
      <c r="M411" s="261"/>
      <c r="N411" s="262"/>
      <c r="O411" s="262"/>
      <c r="P411" s="262"/>
      <c r="Q411" s="262"/>
      <c r="R411" s="262"/>
      <c r="S411" s="262"/>
      <c r="T411" s="26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4" t="s">
        <v>131</v>
      </c>
      <c r="AU411" s="264" t="s">
        <v>78</v>
      </c>
      <c r="AV411" s="14" t="s">
        <v>78</v>
      </c>
      <c r="AW411" s="14" t="s">
        <v>31</v>
      </c>
      <c r="AX411" s="14" t="s">
        <v>76</v>
      </c>
      <c r="AY411" s="264" t="s">
        <v>120</v>
      </c>
    </row>
    <row r="412" s="2" customFormat="1" ht="16.5" customHeight="1">
      <c r="A412" s="39"/>
      <c r="B412" s="40"/>
      <c r="C412" s="227" t="s">
        <v>783</v>
      </c>
      <c r="D412" s="227" t="s">
        <v>123</v>
      </c>
      <c r="E412" s="228" t="s">
        <v>784</v>
      </c>
      <c r="F412" s="229" t="s">
        <v>785</v>
      </c>
      <c r="G412" s="230" t="s">
        <v>268</v>
      </c>
      <c r="H412" s="231">
        <v>402</v>
      </c>
      <c r="I412" s="232"/>
      <c r="J412" s="233">
        <f>ROUND(I412*H412,2)</f>
        <v>0</v>
      </c>
      <c r="K412" s="229" t="s">
        <v>127</v>
      </c>
      <c r="L412" s="45"/>
      <c r="M412" s="234" t="s">
        <v>19</v>
      </c>
      <c r="N412" s="235" t="s">
        <v>40</v>
      </c>
      <c r="O412" s="85"/>
      <c r="P412" s="236">
        <f>O412*H412</f>
        <v>0</v>
      </c>
      <c r="Q412" s="236">
        <v>0</v>
      </c>
      <c r="R412" s="236">
        <f>Q412*H412</f>
        <v>0</v>
      </c>
      <c r="S412" s="236">
        <v>0</v>
      </c>
      <c r="T412" s="237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8" t="s">
        <v>141</v>
      </c>
      <c r="AT412" s="238" t="s">
        <v>123</v>
      </c>
      <c r="AU412" s="238" t="s">
        <v>78</v>
      </c>
      <c r="AY412" s="18" t="s">
        <v>120</v>
      </c>
      <c r="BE412" s="239">
        <f>IF(N412="základní",J412,0)</f>
        <v>0</v>
      </c>
      <c r="BF412" s="239">
        <f>IF(N412="snížená",J412,0)</f>
        <v>0</v>
      </c>
      <c r="BG412" s="239">
        <f>IF(N412="zákl. přenesená",J412,0)</f>
        <v>0</v>
      </c>
      <c r="BH412" s="239">
        <f>IF(N412="sníž. přenesená",J412,0)</f>
        <v>0</v>
      </c>
      <c r="BI412" s="239">
        <f>IF(N412="nulová",J412,0)</f>
        <v>0</v>
      </c>
      <c r="BJ412" s="18" t="s">
        <v>76</v>
      </c>
      <c r="BK412" s="239">
        <f>ROUND(I412*H412,2)</f>
        <v>0</v>
      </c>
      <c r="BL412" s="18" t="s">
        <v>141</v>
      </c>
      <c r="BM412" s="238" t="s">
        <v>786</v>
      </c>
    </row>
    <row r="413" s="2" customFormat="1">
      <c r="A413" s="39"/>
      <c r="B413" s="40"/>
      <c r="C413" s="41"/>
      <c r="D413" s="240" t="s">
        <v>130</v>
      </c>
      <c r="E413" s="41"/>
      <c r="F413" s="241" t="s">
        <v>787</v>
      </c>
      <c r="G413" s="41"/>
      <c r="H413" s="41"/>
      <c r="I413" s="147"/>
      <c r="J413" s="41"/>
      <c r="K413" s="41"/>
      <c r="L413" s="45"/>
      <c r="M413" s="242"/>
      <c r="N413" s="243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130</v>
      </c>
      <c r="AU413" s="18" t="s">
        <v>78</v>
      </c>
    </row>
    <row r="414" s="14" customFormat="1">
      <c r="A414" s="14"/>
      <c r="B414" s="254"/>
      <c r="C414" s="255"/>
      <c r="D414" s="240" t="s">
        <v>131</v>
      </c>
      <c r="E414" s="256" t="s">
        <v>19</v>
      </c>
      <c r="F414" s="257" t="s">
        <v>788</v>
      </c>
      <c r="G414" s="255"/>
      <c r="H414" s="258">
        <v>402</v>
      </c>
      <c r="I414" s="259"/>
      <c r="J414" s="255"/>
      <c r="K414" s="255"/>
      <c r="L414" s="260"/>
      <c r="M414" s="261"/>
      <c r="N414" s="262"/>
      <c r="O414" s="262"/>
      <c r="P414" s="262"/>
      <c r="Q414" s="262"/>
      <c r="R414" s="262"/>
      <c r="S414" s="262"/>
      <c r="T414" s="263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4" t="s">
        <v>131</v>
      </c>
      <c r="AU414" s="264" t="s">
        <v>78</v>
      </c>
      <c r="AV414" s="14" t="s">
        <v>78</v>
      </c>
      <c r="AW414" s="14" t="s">
        <v>31</v>
      </c>
      <c r="AX414" s="14" t="s">
        <v>76</v>
      </c>
      <c r="AY414" s="264" t="s">
        <v>120</v>
      </c>
    </row>
    <row r="415" s="2" customFormat="1" ht="16.5" customHeight="1">
      <c r="A415" s="39"/>
      <c r="B415" s="40"/>
      <c r="C415" s="227" t="s">
        <v>789</v>
      </c>
      <c r="D415" s="227" t="s">
        <v>123</v>
      </c>
      <c r="E415" s="228" t="s">
        <v>790</v>
      </c>
      <c r="F415" s="229" t="s">
        <v>791</v>
      </c>
      <c r="G415" s="230" t="s">
        <v>268</v>
      </c>
      <c r="H415" s="231">
        <v>14</v>
      </c>
      <c r="I415" s="232"/>
      <c r="J415" s="233">
        <f>ROUND(I415*H415,2)</f>
        <v>0</v>
      </c>
      <c r="K415" s="229" t="s">
        <v>127</v>
      </c>
      <c r="L415" s="45"/>
      <c r="M415" s="234" t="s">
        <v>19</v>
      </c>
      <c r="N415" s="235" t="s">
        <v>40</v>
      </c>
      <c r="O415" s="85"/>
      <c r="P415" s="236">
        <f>O415*H415</f>
        <v>0</v>
      </c>
      <c r="Q415" s="236">
        <v>1.0311999999999999</v>
      </c>
      <c r="R415" s="236">
        <f>Q415*H415</f>
        <v>14.436799999999998</v>
      </c>
      <c r="S415" s="236">
        <v>0</v>
      </c>
      <c r="T415" s="237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8" t="s">
        <v>141</v>
      </c>
      <c r="AT415" s="238" t="s">
        <v>123</v>
      </c>
      <c r="AU415" s="238" t="s">
        <v>78</v>
      </c>
      <c r="AY415" s="18" t="s">
        <v>120</v>
      </c>
      <c r="BE415" s="239">
        <f>IF(N415="základní",J415,0)</f>
        <v>0</v>
      </c>
      <c r="BF415" s="239">
        <f>IF(N415="snížená",J415,0)</f>
        <v>0</v>
      </c>
      <c r="BG415" s="239">
        <f>IF(N415="zákl. přenesená",J415,0)</f>
        <v>0</v>
      </c>
      <c r="BH415" s="239">
        <f>IF(N415="sníž. přenesená",J415,0)</f>
        <v>0</v>
      </c>
      <c r="BI415" s="239">
        <f>IF(N415="nulová",J415,0)</f>
        <v>0</v>
      </c>
      <c r="BJ415" s="18" t="s">
        <v>76</v>
      </c>
      <c r="BK415" s="239">
        <f>ROUND(I415*H415,2)</f>
        <v>0</v>
      </c>
      <c r="BL415" s="18" t="s">
        <v>141</v>
      </c>
      <c r="BM415" s="238" t="s">
        <v>792</v>
      </c>
    </row>
    <row r="416" s="2" customFormat="1">
      <c r="A416" s="39"/>
      <c r="B416" s="40"/>
      <c r="C416" s="41"/>
      <c r="D416" s="240" t="s">
        <v>130</v>
      </c>
      <c r="E416" s="41"/>
      <c r="F416" s="241" t="s">
        <v>793</v>
      </c>
      <c r="G416" s="41"/>
      <c r="H416" s="41"/>
      <c r="I416" s="147"/>
      <c r="J416" s="41"/>
      <c r="K416" s="41"/>
      <c r="L416" s="45"/>
      <c r="M416" s="242"/>
      <c r="N416" s="243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130</v>
      </c>
      <c r="AU416" s="18" t="s">
        <v>78</v>
      </c>
    </row>
    <row r="417" s="14" customFormat="1">
      <c r="A417" s="14"/>
      <c r="B417" s="254"/>
      <c r="C417" s="255"/>
      <c r="D417" s="240" t="s">
        <v>131</v>
      </c>
      <c r="E417" s="256" t="s">
        <v>19</v>
      </c>
      <c r="F417" s="257" t="s">
        <v>794</v>
      </c>
      <c r="G417" s="255"/>
      <c r="H417" s="258">
        <v>14</v>
      </c>
      <c r="I417" s="259"/>
      <c r="J417" s="255"/>
      <c r="K417" s="255"/>
      <c r="L417" s="260"/>
      <c r="M417" s="261"/>
      <c r="N417" s="262"/>
      <c r="O417" s="262"/>
      <c r="P417" s="262"/>
      <c r="Q417" s="262"/>
      <c r="R417" s="262"/>
      <c r="S417" s="262"/>
      <c r="T417" s="26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4" t="s">
        <v>131</v>
      </c>
      <c r="AU417" s="264" t="s">
        <v>78</v>
      </c>
      <c r="AV417" s="14" t="s">
        <v>78</v>
      </c>
      <c r="AW417" s="14" t="s">
        <v>31</v>
      </c>
      <c r="AX417" s="14" t="s">
        <v>76</v>
      </c>
      <c r="AY417" s="264" t="s">
        <v>120</v>
      </c>
    </row>
    <row r="418" s="12" customFormat="1" ht="22.8" customHeight="1">
      <c r="A418" s="12"/>
      <c r="B418" s="211"/>
      <c r="C418" s="212"/>
      <c r="D418" s="213" t="s">
        <v>68</v>
      </c>
      <c r="E418" s="225" t="s">
        <v>119</v>
      </c>
      <c r="F418" s="225" t="s">
        <v>795</v>
      </c>
      <c r="G418" s="212"/>
      <c r="H418" s="212"/>
      <c r="I418" s="215"/>
      <c r="J418" s="226">
        <f>BK418</f>
        <v>0</v>
      </c>
      <c r="K418" s="212"/>
      <c r="L418" s="217"/>
      <c r="M418" s="218"/>
      <c r="N418" s="219"/>
      <c r="O418" s="219"/>
      <c r="P418" s="220">
        <f>SUM(P419:P459)</f>
        <v>0</v>
      </c>
      <c r="Q418" s="219"/>
      <c r="R418" s="220">
        <f>SUM(R419:R459)</f>
        <v>37.05968</v>
      </c>
      <c r="S418" s="219"/>
      <c r="T418" s="221">
        <f>SUM(T419:T459)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22" t="s">
        <v>76</v>
      </c>
      <c r="AT418" s="223" t="s">
        <v>68</v>
      </c>
      <c r="AU418" s="223" t="s">
        <v>76</v>
      </c>
      <c r="AY418" s="222" t="s">
        <v>120</v>
      </c>
      <c r="BK418" s="224">
        <f>SUM(BK419:BK459)</f>
        <v>0</v>
      </c>
    </row>
    <row r="419" s="2" customFormat="1" ht="16.5" customHeight="1">
      <c r="A419" s="39"/>
      <c r="B419" s="40"/>
      <c r="C419" s="227" t="s">
        <v>796</v>
      </c>
      <c r="D419" s="227" t="s">
        <v>123</v>
      </c>
      <c r="E419" s="228" t="s">
        <v>797</v>
      </c>
      <c r="F419" s="229" t="s">
        <v>798</v>
      </c>
      <c r="G419" s="230" t="s">
        <v>268</v>
      </c>
      <c r="H419" s="231">
        <v>59.5</v>
      </c>
      <c r="I419" s="232"/>
      <c r="J419" s="233">
        <f>ROUND(I419*H419,2)</f>
        <v>0</v>
      </c>
      <c r="K419" s="229" t="s">
        <v>127</v>
      </c>
      <c r="L419" s="45"/>
      <c r="M419" s="234" t="s">
        <v>19</v>
      </c>
      <c r="N419" s="235" t="s">
        <v>40</v>
      </c>
      <c r="O419" s="85"/>
      <c r="P419" s="236">
        <f>O419*H419</f>
        <v>0</v>
      </c>
      <c r="Q419" s="236">
        <v>0</v>
      </c>
      <c r="R419" s="236">
        <f>Q419*H419</f>
        <v>0</v>
      </c>
      <c r="S419" s="236">
        <v>0</v>
      </c>
      <c r="T419" s="237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8" t="s">
        <v>141</v>
      </c>
      <c r="AT419" s="238" t="s">
        <v>123</v>
      </c>
      <c r="AU419" s="238" t="s">
        <v>78</v>
      </c>
      <c r="AY419" s="18" t="s">
        <v>120</v>
      </c>
      <c r="BE419" s="239">
        <f>IF(N419="základní",J419,0)</f>
        <v>0</v>
      </c>
      <c r="BF419" s="239">
        <f>IF(N419="snížená",J419,0)</f>
        <v>0</v>
      </c>
      <c r="BG419" s="239">
        <f>IF(N419="zákl. přenesená",J419,0)</f>
        <v>0</v>
      </c>
      <c r="BH419" s="239">
        <f>IF(N419="sníž. přenesená",J419,0)</f>
        <v>0</v>
      </c>
      <c r="BI419" s="239">
        <f>IF(N419="nulová",J419,0)</f>
        <v>0</v>
      </c>
      <c r="BJ419" s="18" t="s">
        <v>76</v>
      </c>
      <c r="BK419" s="239">
        <f>ROUND(I419*H419,2)</f>
        <v>0</v>
      </c>
      <c r="BL419" s="18" t="s">
        <v>141</v>
      </c>
      <c r="BM419" s="238" t="s">
        <v>799</v>
      </c>
    </row>
    <row r="420" s="2" customFormat="1">
      <c r="A420" s="39"/>
      <c r="B420" s="40"/>
      <c r="C420" s="41"/>
      <c r="D420" s="240" t="s">
        <v>130</v>
      </c>
      <c r="E420" s="41"/>
      <c r="F420" s="241" t="s">
        <v>800</v>
      </c>
      <c r="G420" s="41"/>
      <c r="H420" s="41"/>
      <c r="I420" s="147"/>
      <c r="J420" s="41"/>
      <c r="K420" s="41"/>
      <c r="L420" s="45"/>
      <c r="M420" s="242"/>
      <c r="N420" s="243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130</v>
      </c>
      <c r="AU420" s="18" t="s">
        <v>78</v>
      </c>
    </row>
    <row r="421" s="14" customFormat="1">
      <c r="A421" s="14"/>
      <c r="B421" s="254"/>
      <c r="C421" s="255"/>
      <c r="D421" s="240" t="s">
        <v>131</v>
      </c>
      <c r="E421" s="256" t="s">
        <v>19</v>
      </c>
      <c r="F421" s="257" t="s">
        <v>801</v>
      </c>
      <c r="G421" s="255"/>
      <c r="H421" s="258">
        <v>59.5</v>
      </c>
      <c r="I421" s="259"/>
      <c r="J421" s="255"/>
      <c r="K421" s="255"/>
      <c r="L421" s="260"/>
      <c r="M421" s="261"/>
      <c r="N421" s="262"/>
      <c r="O421" s="262"/>
      <c r="P421" s="262"/>
      <c r="Q421" s="262"/>
      <c r="R421" s="262"/>
      <c r="S421" s="262"/>
      <c r="T421" s="263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64" t="s">
        <v>131</v>
      </c>
      <c r="AU421" s="264" t="s">
        <v>78</v>
      </c>
      <c r="AV421" s="14" t="s">
        <v>78</v>
      </c>
      <c r="AW421" s="14" t="s">
        <v>31</v>
      </c>
      <c r="AX421" s="14" t="s">
        <v>76</v>
      </c>
      <c r="AY421" s="264" t="s">
        <v>120</v>
      </c>
    </row>
    <row r="422" s="2" customFormat="1" ht="16.5" customHeight="1">
      <c r="A422" s="39"/>
      <c r="B422" s="40"/>
      <c r="C422" s="227" t="s">
        <v>802</v>
      </c>
      <c r="D422" s="227" t="s">
        <v>123</v>
      </c>
      <c r="E422" s="228" t="s">
        <v>803</v>
      </c>
      <c r="F422" s="229" t="s">
        <v>804</v>
      </c>
      <c r="G422" s="230" t="s">
        <v>268</v>
      </c>
      <c r="H422" s="231">
        <v>102</v>
      </c>
      <c r="I422" s="232"/>
      <c r="J422" s="233">
        <f>ROUND(I422*H422,2)</f>
        <v>0</v>
      </c>
      <c r="K422" s="229" t="s">
        <v>127</v>
      </c>
      <c r="L422" s="45"/>
      <c r="M422" s="234" t="s">
        <v>19</v>
      </c>
      <c r="N422" s="235" t="s">
        <v>40</v>
      </c>
      <c r="O422" s="85"/>
      <c r="P422" s="236">
        <f>O422*H422</f>
        <v>0</v>
      </c>
      <c r="Q422" s="236">
        <v>0</v>
      </c>
      <c r="R422" s="236">
        <f>Q422*H422</f>
        <v>0</v>
      </c>
      <c r="S422" s="236">
        <v>0</v>
      </c>
      <c r="T422" s="237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8" t="s">
        <v>141</v>
      </c>
      <c r="AT422" s="238" t="s">
        <v>123</v>
      </c>
      <c r="AU422" s="238" t="s">
        <v>78</v>
      </c>
      <c r="AY422" s="18" t="s">
        <v>120</v>
      </c>
      <c r="BE422" s="239">
        <f>IF(N422="základní",J422,0)</f>
        <v>0</v>
      </c>
      <c r="BF422" s="239">
        <f>IF(N422="snížená",J422,0)</f>
        <v>0</v>
      </c>
      <c r="BG422" s="239">
        <f>IF(N422="zákl. přenesená",J422,0)</f>
        <v>0</v>
      </c>
      <c r="BH422" s="239">
        <f>IF(N422="sníž. přenesená",J422,0)</f>
        <v>0</v>
      </c>
      <c r="BI422" s="239">
        <f>IF(N422="nulová",J422,0)</f>
        <v>0</v>
      </c>
      <c r="BJ422" s="18" t="s">
        <v>76</v>
      </c>
      <c r="BK422" s="239">
        <f>ROUND(I422*H422,2)</f>
        <v>0</v>
      </c>
      <c r="BL422" s="18" t="s">
        <v>141</v>
      </c>
      <c r="BM422" s="238" t="s">
        <v>805</v>
      </c>
    </row>
    <row r="423" s="2" customFormat="1">
      <c r="A423" s="39"/>
      <c r="B423" s="40"/>
      <c r="C423" s="41"/>
      <c r="D423" s="240" t="s">
        <v>130</v>
      </c>
      <c r="E423" s="41"/>
      <c r="F423" s="241" t="s">
        <v>806</v>
      </c>
      <c r="G423" s="41"/>
      <c r="H423" s="41"/>
      <c r="I423" s="147"/>
      <c r="J423" s="41"/>
      <c r="K423" s="41"/>
      <c r="L423" s="45"/>
      <c r="M423" s="242"/>
      <c r="N423" s="243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130</v>
      </c>
      <c r="AU423" s="18" t="s">
        <v>78</v>
      </c>
    </row>
    <row r="424" s="14" customFormat="1">
      <c r="A424" s="14"/>
      <c r="B424" s="254"/>
      <c r="C424" s="255"/>
      <c r="D424" s="240" t="s">
        <v>131</v>
      </c>
      <c r="E424" s="256" t="s">
        <v>19</v>
      </c>
      <c r="F424" s="257" t="s">
        <v>807</v>
      </c>
      <c r="G424" s="255"/>
      <c r="H424" s="258">
        <v>102</v>
      </c>
      <c r="I424" s="259"/>
      <c r="J424" s="255"/>
      <c r="K424" s="255"/>
      <c r="L424" s="260"/>
      <c r="M424" s="261"/>
      <c r="N424" s="262"/>
      <c r="O424" s="262"/>
      <c r="P424" s="262"/>
      <c r="Q424" s="262"/>
      <c r="R424" s="262"/>
      <c r="S424" s="262"/>
      <c r="T424" s="263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4" t="s">
        <v>131</v>
      </c>
      <c r="AU424" s="264" t="s">
        <v>78</v>
      </c>
      <c r="AV424" s="14" t="s">
        <v>78</v>
      </c>
      <c r="AW424" s="14" t="s">
        <v>31</v>
      </c>
      <c r="AX424" s="14" t="s">
        <v>76</v>
      </c>
      <c r="AY424" s="264" t="s">
        <v>120</v>
      </c>
    </row>
    <row r="425" s="2" customFormat="1" ht="16.5" customHeight="1">
      <c r="A425" s="39"/>
      <c r="B425" s="40"/>
      <c r="C425" s="227" t="s">
        <v>808</v>
      </c>
      <c r="D425" s="227" t="s">
        <v>123</v>
      </c>
      <c r="E425" s="228" t="s">
        <v>809</v>
      </c>
      <c r="F425" s="229" t="s">
        <v>810</v>
      </c>
      <c r="G425" s="230" t="s">
        <v>268</v>
      </c>
      <c r="H425" s="231">
        <v>76.5</v>
      </c>
      <c r="I425" s="232"/>
      <c r="J425" s="233">
        <f>ROUND(I425*H425,2)</f>
        <v>0</v>
      </c>
      <c r="K425" s="229" t="s">
        <v>127</v>
      </c>
      <c r="L425" s="45"/>
      <c r="M425" s="234" t="s">
        <v>19</v>
      </c>
      <c r="N425" s="235" t="s">
        <v>40</v>
      </c>
      <c r="O425" s="85"/>
      <c r="P425" s="236">
        <f>O425*H425</f>
        <v>0</v>
      </c>
      <c r="Q425" s="236">
        <v>0</v>
      </c>
      <c r="R425" s="236">
        <f>Q425*H425</f>
        <v>0</v>
      </c>
      <c r="S425" s="236">
        <v>0</v>
      </c>
      <c r="T425" s="237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8" t="s">
        <v>141</v>
      </c>
      <c r="AT425" s="238" t="s">
        <v>123</v>
      </c>
      <c r="AU425" s="238" t="s">
        <v>78</v>
      </c>
      <c r="AY425" s="18" t="s">
        <v>120</v>
      </c>
      <c r="BE425" s="239">
        <f>IF(N425="základní",J425,0)</f>
        <v>0</v>
      </c>
      <c r="BF425" s="239">
        <f>IF(N425="snížená",J425,0)</f>
        <v>0</v>
      </c>
      <c r="BG425" s="239">
        <f>IF(N425="zákl. přenesená",J425,0)</f>
        <v>0</v>
      </c>
      <c r="BH425" s="239">
        <f>IF(N425="sníž. přenesená",J425,0)</f>
        <v>0</v>
      </c>
      <c r="BI425" s="239">
        <f>IF(N425="nulová",J425,0)</f>
        <v>0</v>
      </c>
      <c r="BJ425" s="18" t="s">
        <v>76</v>
      </c>
      <c r="BK425" s="239">
        <f>ROUND(I425*H425,2)</f>
        <v>0</v>
      </c>
      <c r="BL425" s="18" t="s">
        <v>141</v>
      </c>
      <c r="BM425" s="238" t="s">
        <v>811</v>
      </c>
    </row>
    <row r="426" s="2" customFormat="1">
      <c r="A426" s="39"/>
      <c r="B426" s="40"/>
      <c r="C426" s="41"/>
      <c r="D426" s="240" t="s">
        <v>130</v>
      </c>
      <c r="E426" s="41"/>
      <c r="F426" s="241" t="s">
        <v>812</v>
      </c>
      <c r="G426" s="41"/>
      <c r="H426" s="41"/>
      <c r="I426" s="147"/>
      <c r="J426" s="41"/>
      <c r="K426" s="41"/>
      <c r="L426" s="45"/>
      <c r="M426" s="242"/>
      <c r="N426" s="243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130</v>
      </c>
      <c r="AU426" s="18" t="s">
        <v>78</v>
      </c>
    </row>
    <row r="427" s="14" customFormat="1">
      <c r="A427" s="14"/>
      <c r="B427" s="254"/>
      <c r="C427" s="255"/>
      <c r="D427" s="240" t="s">
        <v>131</v>
      </c>
      <c r="E427" s="256" t="s">
        <v>19</v>
      </c>
      <c r="F427" s="257" t="s">
        <v>813</v>
      </c>
      <c r="G427" s="255"/>
      <c r="H427" s="258">
        <v>76.5</v>
      </c>
      <c r="I427" s="259"/>
      <c r="J427" s="255"/>
      <c r="K427" s="255"/>
      <c r="L427" s="260"/>
      <c r="M427" s="261"/>
      <c r="N427" s="262"/>
      <c r="O427" s="262"/>
      <c r="P427" s="262"/>
      <c r="Q427" s="262"/>
      <c r="R427" s="262"/>
      <c r="S427" s="262"/>
      <c r="T427" s="26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64" t="s">
        <v>131</v>
      </c>
      <c r="AU427" s="264" t="s">
        <v>78</v>
      </c>
      <c r="AV427" s="14" t="s">
        <v>78</v>
      </c>
      <c r="AW427" s="14" t="s">
        <v>31</v>
      </c>
      <c r="AX427" s="14" t="s">
        <v>76</v>
      </c>
      <c r="AY427" s="264" t="s">
        <v>120</v>
      </c>
    </row>
    <row r="428" s="2" customFormat="1" ht="16.5" customHeight="1">
      <c r="A428" s="39"/>
      <c r="B428" s="40"/>
      <c r="C428" s="227" t="s">
        <v>814</v>
      </c>
      <c r="D428" s="227" t="s">
        <v>123</v>
      </c>
      <c r="E428" s="228" t="s">
        <v>815</v>
      </c>
      <c r="F428" s="229" t="s">
        <v>816</v>
      </c>
      <c r="G428" s="230" t="s">
        <v>268</v>
      </c>
      <c r="H428" s="231">
        <v>50</v>
      </c>
      <c r="I428" s="232"/>
      <c r="J428" s="233">
        <f>ROUND(I428*H428,2)</f>
        <v>0</v>
      </c>
      <c r="K428" s="229" t="s">
        <v>127</v>
      </c>
      <c r="L428" s="45"/>
      <c r="M428" s="234" t="s">
        <v>19</v>
      </c>
      <c r="N428" s="235" t="s">
        <v>40</v>
      </c>
      <c r="O428" s="85"/>
      <c r="P428" s="236">
        <f>O428*H428</f>
        <v>0</v>
      </c>
      <c r="Q428" s="236">
        <v>0.18776000000000001</v>
      </c>
      <c r="R428" s="236">
        <f>Q428*H428</f>
        <v>9.3879999999999999</v>
      </c>
      <c r="S428" s="236">
        <v>0</v>
      </c>
      <c r="T428" s="237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8" t="s">
        <v>141</v>
      </c>
      <c r="AT428" s="238" t="s">
        <v>123</v>
      </c>
      <c r="AU428" s="238" t="s">
        <v>78</v>
      </c>
      <c r="AY428" s="18" t="s">
        <v>120</v>
      </c>
      <c r="BE428" s="239">
        <f>IF(N428="základní",J428,0)</f>
        <v>0</v>
      </c>
      <c r="BF428" s="239">
        <f>IF(N428="snížená",J428,0)</f>
        <v>0</v>
      </c>
      <c r="BG428" s="239">
        <f>IF(N428="zákl. přenesená",J428,0)</f>
        <v>0</v>
      </c>
      <c r="BH428" s="239">
        <f>IF(N428="sníž. přenesená",J428,0)</f>
        <v>0</v>
      </c>
      <c r="BI428" s="239">
        <f>IF(N428="nulová",J428,0)</f>
        <v>0</v>
      </c>
      <c r="BJ428" s="18" t="s">
        <v>76</v>
      </c>
      <c r="BK428" s="239">
        <f>ROUND(I428*H428,2)</f>
        <v>0</v>
      </c>
      <c r="BL428" s="18" t="s">
        <v>141</v>
      </c>
      <c r="BM428" s="238" t="s">
        <v>817</v>
      </c>
    </row>
    <row r="429" s="2" customFormat="1">
      <c r="A429" s="39"/>
      <c r="B429" s="40"/>
      <c r="C429" s="41"/>
      <c r="D429" s="240" t="s">
        <v>130</v>
      </c>
      <c r="E429" s="41"/>
      <c r="F429" s="241" t="s">
        <v>818</v>
      </c>
      <c r="G429" s="41"/>
      <c r="H429" s="41"/>
      <c r="I429" s="147"/>
      <c r="J429" s="41"/>
      <c r="K429" s="41"/>
      <c r="L429" s="45"/>
      <c r="M429" s="242"/>
      <c r="N429" s="243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130</v>
      </c>
      <c r="AU429" s="18" t="s">
        <v>78</v>
      </c>
    </row>
    <row r="430" s="14" customFormat="1">
      <c r="A430" s="14"/>
      <c r="B430" s="254"/>
      <c r="C430" s="255"/>
      <c r="D430" s="240" t="s">
        <v>131</v>
      </c>
      <c r="E430" s="256" t="s">
        <v>19</v>
      </c>
      <c r="F430" s="257" t="s">
        <v>819</v>
      </c>
      <c r="G430" s="255"/>
      <c r="H430" s="258">
        <v>50</v>
      </c>
      <c r="I430" s="259"/>
      <c r="J430" s="255"/>
      <c r="K430" s="255"/>
      <c r="L430" s="260"/>
      <c r="M430" s="261"/>
      <c r="N430" s="262"/>
      <c r="O430" s="262"/>
      <c r="P430" s="262"/>
      <c r="Q430" s="262"/>
      <c r="R430" s="262"/>
      <c r="S430" s="262"/>
      <c r="T430" s="26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64" t="s">
        <v>131</v>
      </c>
      <c r="AU430" s="264" t="s">
        <v>78</v>
      </c>
      <c r="AV430" s="14" t="s">
        <v>78</v>
      </c>
      <c r="AW430" s="14" t="s">
        <v>31</v>
      </c>
      <c r="AX430" s="14" t="s">
        <v>76</v>
      </c>
      <c r="AY430" s="264" t="s">
        <v>120</v>
      </c>
    </row>
    <row r="431" s="2" customFormat="1" ht="16.5" customHeight="1">
      <c r="A431" s="39"/>
      <c r="B431" s="40"/>
      <c r="C431" s="227" t="s">
        <v>820</v>
      </c>
      <c r="D431" s="227" t="s">
        <v>123</v>
      </c>
      <c r="E431" s="228" t="s">
        <v>821</v>
      </c>
      <c r="F431" s="229" t="s">
        <v>822</v>
      </c>
      <c r="G431" s="230" t="s">
        <v>268</v>
      </c>
      <c r="H431" s="231">
        <v>209.30000000000001</v>
      </c>
      <c r="I431" s="232"/>
      <c r="J431" s="233">
        <f>ROUND(I431*H431,2)</f>
        <v>0</v>
      </c>
      <c r="K431" s="229" t="s">
        <v>127</v>
      </c>
      <c r="L431" s="45"/>
      <c r="M431" s="234" t="s">
        <v>19</v>
      </c>
      <c r="N431" s="235" t="s">
        <v>40</v>
      </c>
      <c r="O431" s="85"/>
      <c r="P431" s="236">
        <f>O431*H431</f>
        <v>0</v>
      </c>
      <c r="Q431" s="236">
        <v>0</v>
      </c>
      <c r="R431" s="236">
        <f>Q431*H431</f>
        <v>0</v>
      </c>
      <c r="S431" s="236">
        <v>0</v>
      </c>
      <c r="T431" s="237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8" t="s">
        <v>141</v>
      </c>
      <c r="AT431" s="238" t="s">
        <v>123</v>
      </c>
      <c r="AU431" s="238" t="s">
        <v>78</v>
      </c>
      <c r="AY431" s="18" t="s">
        <v>120</v>
      </c>
      <c r="BE431" s="239">
        <f>IF(N431="základní",J431,0)</f>
        <v>0</v>
      </c>
      <c r="BF431" s="239">
        <f>IF(N431="snížená",J431,0)</f>
        <v>0</v>
      </c>
      <c r="BG431" s="239">
        <f>IF(N431="zákl. přenesená",J431,0)</f>
        <v>0</v>
      </c>
      <c r="BH431" s="239">
        <f>IF(N431="sníž. přenesená",J431,0)</f>
        <v>0</v>
      </c>
      <c r="BI431" s="239">
        <f>IF(N431="nulová",J431,0)</f>
        <v>0</v>
      </c>
      <c r="BJ431" s="18" t="s">
        <v>76</v>
      </c>
      <c r="BK431" s="239">
        <f>ROUND(I431*H431,2)</f>
        <v>0</v>
      </c>
      <c r="BL431" s="18" t="s">
        <v>141</v>
      </c>
      <c r="BM431" s="238" t="s">
        <v>823</v>
      </c>
    </row>
    <row r="432" s="2" customFormat="1">
      <c r="A432" s="39"/>
      <c r="B432" s="40"/>
      <c r="C432" s="41"/>
      <c r="D432" s="240" t="s">
        <v>130</v>
      </c>
      <c r="E432" s="41"/>
      <c r="F432" s="241" t="s">
        <v>824</v>
      </c>
      <c r="G432" s="41"/>
      <c r="H432" s="41"/>
      <c r="I432" s="147"/>
      <c r="J432" s="41"/>
      <c r="K432" s="41"/>
      <c r="L432" s="45"/>
      <c r="M432" s="242"/>
      <c r="N432" s="243"/>
      <c r="O432" s="85"/>
      <c r="P432" s="85"/>
      <c r="Q432" s="85"/>
      <c r="R432" s="85"/>
      <c r="S432" s="85"/>
      <c r="T432" s="86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T432" s="18" t="s">
        <v>130</v>
      </c>
      <c r="AU432" s="18" t="s">
        <v>78</v>
      </c>
    </row>
    <row r="433" s="14" customFormat="1">
      <c r="A433" s="14"/>
      <c r="B433" s="254"/>
      <c r="C433" s="255"/>
      <c r="D433" s="240" t="s">
        <v>131</v>
      </c>
      <c r="E433" s="256" t="s">
        <v>19</v>
      </c>
      <c r="F433" s="257" t="s">
        <v>825</v>
      </c>
      <c r="G433" s="255"/>
      <c r="H433" s="258">
        <v>76.5</v>
      </c>
      <c r="I433" s="259"/>
      <c r="J433" s="255"/>
      <c r="K433" s="255"/>
      <c r="L433" s="260"/>
      <c r="M433" s="261"/>
      <c r="N433" s="262"/>
      <c r="O433" s="262"/>
      <c r="P433" s="262"/>
      <c r="Q433" s="262"/>
      <c r="R433" s="262"/>
      <c r="S433" s="262"/>
      <c r="T433" s="263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64" t="s">
        <v>131</v>
      </c>
      <c r="AU433" s="264" t="s">
        <v>78</v>
      </c>
      <c r="AV433" s="14" t="s">
        <v>78</v>
      </c>
      <c r="AW433" s="14" t="s">
        <v>31</v>
      </c>
      <c r="AX433" s="14" t="s">
        <v>69</v>
      </c>
      <c r="AY433" s="264" t="s">
        <v>120</v>
      </c>
    </row>
    <row r="434" s="14" customFormat="1">
      <c r="A434" s="14"/>
      <c r="B434" s="254"/>
      <c r="C434" s="255"/>
      <c r="D434" s="240" t="s">
        <v>131</v>
      </c>
      <c r="E434" s="256" t="s">
        <v>19</v>
      </c>
      <c r="F434" s="257" t="s">
        <v>826</v>
      </c>
      <c r="G434" s="255"/>
      <c r="H434" s="258">
        <v>132.80000000000001</v>
      </c>
      <c r="I434" s="259"/>
      <c r="J434" s="255"/>
      <c r="K434" s="255"/>
      <c r="L434" s="260"/>
      <c r="M434" s="261"/>
      <c r="N434" s="262"/>
      <c r="O434" s="262"/>
      <c r="P434" s="262"/>
      <c r="Q434" s="262"/>
      <c r="R434" s="262"/>
      <c r="S434" s="262"/>
      <c r="T434" s="26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4" t="s">
        <v>131</v>
      </c>
      <c r="AU434" s="264" t="s">
        <v>78</v>
      </c>
      <c r="AV434" s="14" t="s">
        <v>78</v>
      </c>
      <c r="AW434" s="14" t="s">
        <v>31</v>
      </c>
      <c r="AX434" s="14" t="s">
        <v>69</v>
      </c>
      <c r="AY434" s="264" t="s">
        <v>120</v>
      </c>
    </row>
    <row r="435" s="15" customFormat="1">
      <c r="A435" s="15"/>
      <c r="B435" s="269"/>
      <c r="C435" s="270"/>
      <c r="D435" s="240" t="s">
        <v>131</v>
      </c>
      <c r="E435" s="271" t="s">
        <v>19</v>
      </c>
      <c r="F435" s="272" t="s">
        <v>274</v>
      </c>
      <c r="G435" s="270"/>
      <c r="H435" s="273">
        <v>209.30000000000001</v>
      </c>
      <c r="I435" s="274"/>
      <c r="J435" s="270"/>
      <c r="K435" s="270"/>
      <c r="L435" s="275"/>
      <c r="M435" s="276"/>
      <c r="N435" s="277"/>
      <c r="O435" s="277"/>
      <c r="P435" s="277"/>
      <c r="Q435" s="277"/>
      <c r="R435" s="277"/>
      <c r="S435" s="277"/>
      <c r="T435" s="278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79" t="s">
        <v>131</v>
      </c>
      <c r="AU435" s="279" t="s">
        <v>78</v>
      </c>
      <c r="AV435" s="15" t="s">
        <v>141</v>
      </c>
      <c r="AW435" s="15" t="s">
        <v>31</v>
      </c>
      <c r="AX435" s="15" t="s">
        <v>76</v>
      </c>
      <c r="AY435" s="279" t="s">
        <v>120</v>
      </c>
    </row>
    <row r="436" s="2" customFormat="1" ht="16.5" customHeight="1">
      <c r="A436" s="39"/>
      <c r="B436" s="40"/>
      <c r="C436" s="227" t="s">
        <v>827</v>
      </c>
      <c r="D436" s="227" t="s">
        <v>123</v>
      </c>
      <c r="E436" s="228" t="s">
        <v>828</v>
      </c>
      <c r="F436" s="229" t="s">
        <v>829</v>
      </c>
      <c r="G436" s="230" t="s">
        <v>268</v>
      </c>
      <c r="H436" s="231">
        <v>753.10000000000002</v>
      </c>
      <c r="I436" s="232"/>
      <c r="J436" s="233">
        <f>ROUND(I436*H436,2)</f>
        <v>0</v>
      </c>
      <c r="K436" s="229" t="s">
        <v>127</v>
      </c>
      <c r="L436" s="45"/>
      <c r="M436" s="234" t="s">
        <v>19</v>
      </c>
      <c r="N436" s="235" t="s">
        <v>40</v>
      </c>
      <c r="O436" s="85"/>
      <c r="P436" s="236">
        <f>O436*H436</f>
        <v>0</v>
      </c>
      <c r="Q436" s="236">
        <v>0</v>
      </c>
      <c r="R436" s="236">
        <f>Q436*H436</f>
        <v>0</v>
      </c>
      <c r="S436" s="236">
        <v>0</v>
      </c>
      <c r="T436" s="237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8" t="s">
        <v>141</v>
      </c>
      <c r="AT436" s="238" t="s">
        <v>123</v>
      </c>
      <c r="AU436" s="238" t="s">
        <v>78</v>
      </c>
      <c r="AY436" s="18" t="s">
        <v>120</v>
      </c>
      <c r="BE436" s="239">
        <f>IF(N436="základní",J436,0)</f>
        <v>0</v>
      </c>
      <c r="BF436" s="239">
        <f>IF(N436="snížená",J436,0)</f>
        <v>0</v>
      </c>
      <c r="BG436" s="239">
        <f>IF(N436="zákl. přenesená",J436,0)</f>
        <v>0</v>
      </c>
      <c r="BH436" s="239">
        <f>IF(N436="sníž. přenesená",J436,0)</f>
        <v>0</v>
      </c>
      <c r="BI436" s="239">
        <f>IF(N436="nulová",J436,0)</f>
        <v>0</v>
      </c>
      <c r="BJ436" s="18" t="s">
        <v>76</v>
      </c>
      <c r="BK436" s="239">
        <f>ROUND(I436*H436,2)</f>
        <v>0</v>
      </c>
      <c r="BL436" s="18" t="s">
        <v>141</v>
      </c>
      <c r="BM436" s="238" t="s">
        <v>830</v>
      </c>
    </row>
    <row r="437" s="2" customFormat="1">
      <c r="A437" s="39"/>
      <c r="B437" s="40"/>
      <c r="C437" s="41"/>
      <c r="D437" s="240" t="s">
        <v>130</v>
      </c>
      <c r="E437" s="41"/>
      <c r="F437" s="241" t="s">
        <v>831</v>
      </c>
      <c r="G437" s="41"/>
      <c r="H437" s="41"/>
      <c r="I437" s="147"/>
      <c r="J437" s="41"/>
      <c r="K437" s="41"/>
      <c r="L437" s="45"/>
      <c r="M437" s="242"/>
      <c r="N437" s="243"/>
      <c r="O437" s="85"/>
      <c r="P437" s="85"/>
      <c r="Q437" s="85"/>
      <c r="R437" s="85"/>
      <c r="S437" s="85"/>
      <c r="T437" s="86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18" t="s">
        <v>130</v>
      </c>
      <c r="AU437" s="18" t="s">
        <v>78</v>
      </c>
    </row>
    <row r="438" s="14" customFormat="1">
      <c r="A438" s="14"/>
      <c r="B438" s="254"/>
      <c r="C438" s="255"/>
      <c r="D438" s="240" t="s">
        <v>131</v>
      </c>
      <c r="E438" s="256" t="s">
        <v>19</v>
      </c>
      <c r="F438" s="257" t="s">
        <v>832</v>
      </c>
      <c r="G438" s="255"/>
      <c r="H438" s="258">
        <v>753.10000000000002</v>
      </c>
      <c r="I438" s="259"/>
      <c r="J438" s="255"/>
      <c r="K438" s="255"/>
      <c r="L438" s="260"/>
      <c r="M438" s="261"/>
      <c r="N438" s="262"/>
      <c r="O438" s="262"/>
      <c r="P438" s="262"/>
      <c r="Q438" s="262"/>
      <c r="R438" s="262"/>
      <c r="S438" s="262"/>
      <c r="T438" s="263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4" t="s">
        <v>131</v>
      </c>
      <c r="AU438" s="264" t="s">
        <v>78</v>
      </c>
      <c r="AV438" s="14" t="s">
        <v>78</v>
      </c>
      <c r="AW438" s="14" t="s">
        <v>31</v>
      </c>
      <c r="AX438" s="14" t="s">
        <v>76</v>
      </c>
      <c r="AY438" s="264" t="s">
        <v>120</v>
      </c>
    </row>
    <row r="439" s="2" customFormat="1" ht="16.5" customHeight="1">
      <c r="A439" s="39"/>
      <c r="B439" s="40"/>
      <c r="C439" s="227" t="s">
        <v>833</v>
      </c>
      <c r="D439" s="227" t="s">
        <v>123</v>
      </c>
      <c r="E439" s="228" t="s">
        <v>834</v>
      </c>
      <c r="F439" s="229" t="s">
        <v>835</v>
      </c>
      <c r="G439" s="230" t="s">
        <v>268</v>
      </c>
      <c r="H439" s="231">
        <v>749.04999999999995</v>
      </c>
      <c r="I439" s="232"/>
      <c r="J439" s="233">
        <f>ROUND(I439*H439,2)</f>
        <v>0</v>
      </c>
      <c r="K439" s="229" t="s">
        <v>127</v>
      </c>
      <c r="L439" s="45"/>
      <c r="M439" s="234" t="s">
        <v>19</v>
      </c>
      <c r="N439" s="235" t="s">
        <v>40</v>
      </c>
      <c r="O439" s="85"/>
      <c r="P439" s="236">
        <f>O439*H439</f>
        <v>0</v>
      </c>
      <c r="Q439" s="236">
        <v>0</v>
      </c>
      <c r="R439" s="236">
        <f>Q439*H439</f>
        <v>0</v>
      </c>
      <c r="S439" s="236">
        <v>0</v>
      </c>
      <c r="T439" s="237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8" t="s">
        <v>141</v>
      </c>
      <c r="AT439" s="238" t="s">
        <v>123</v>
      </c>
      <c r="AU439" s="238" t="s">
        <v>78</v>
      </c>
      <c r="AY439" s="18" t="s">
        <v>120</v>
      </c>
      <c r="BE439" s="239">
        <f>IF(N439="základní",J439,0)</f>
        <v>0</v>
      </c>
      <c r="BF439" s="239">
        <f>IF(N439="snížená",J439,0)</f>
        <v>0</v>
      </c>
      <c r="BG439" s="239">
        <f>IF(N439="zákl. přenesená",J439,0)</f>
        <v>0</v>
      </c>
      <c r="BH439" s="239">
        <f>IF(N439="sníž. přenesená",J439,0)</f>
        <v>0</v>
      </c>
      <c r="BI439" s="239">
        <f>IF(N439="nulová",J439,0)</f>
        <v>0</v>
      </c>
      <c r="BJ439" s="18" t="s">
        <v>76</v>
      </c>
      <c r="BK439" s="239">
        <f>ROUND(I439*H439,2)</f>
        <v>0</v>
      </c>
      <c r="BL439" s="18" t="s">
        <v>141</v>
      </c>
      <c r="BM439" s="238" t="s">
        <v>836</v>
      </c>
    </row>
    <row r="440" s="2" customFormat="1">
      <c r="A440" s="39"/>
      <c r="B440" s="40"/>
      <c r="C440" s="41"/>
      <c r="D440" s="240" t="s">
        <v>130</v>
      </c>
      <c r="E440" s="41"/>
      <c r="F440" s="241" t="s">
        <v>837</v>
      </c>
      <c r="G440" s="41"/>
      <c r="H440" s="41"/>
      <c r="I440" s="147"/>
      <c r="J440" s="41"/>
      <c r="K440" s="41"/>
      <c r="L440" s="45"/>
      <c r="M440" s="242"/>
      <c r="N440" s="243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130</v>
      </c>
      <c r="AU440" s="18" t="s">
        <v>78</v>
      </c>
    </row>
    <row r="441" s="14" customFormat="1">
      <c r="A441" s="14"/>
      <c r="B441" s="254"/>
      <c r="C441" s="255"/>
      <c r="D441" s="240" t="s">
        <v>131</v>
      </c>
      <c r="E441" s="256" t="s">
        <v>19</v>
      </c>
      <c r="F441" s="257" t="s">
        <v>838</v>
      </c>
      <c r="G441" s="255"/>
      <c r="H441" s="258">
        <v>575.45000000000005</v>
      </c>
      <c r="I441" s="259"/>
      <c r="J441" s="255"/>
      <c r="K441" s="255"/>
      <c r="L441" s="260"/>
      <c r="M441" s="261"/>
      <c r="N441" s="262"/>
      <c r="O441" s="262"/>
      <c r="P441" s="262"/>
      <c r="Q441" s="262"/>
      <c r="R441" s="262"/>
      <c r="S441" s="262"/>
      <c r="T441" s="26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4" t="s">
        <v>131</v>
      </c>
      <c r="AU441" s="264" t="s">
        <v>78</v>
      </c>
      <c r="AV441" s="14" t="s">
        <v>78</v>
      </c>
      <c r="AW441" s="14" t="s">
        <v>31</v>
      </c>
      <c r="AX441" s="14" t="s">
        <v>69</v>
      </c>
      <c r="AY441" s="264" t="s">
        <v>120</v>
      </c>
    </row>
    <row r="442" s="14" customFormat="1">
      <c r="A442" s="14"/>
      <c r="B442" s="254"/>
      <c r="C442" s="255"/>
      <c r="D442" s="240" t="s">
        <v>131</v>
      </c>
      <c r="E442" s="256" t="s">
        <v>19</v>
      </c>
      <c r="F442" s="257" t="s">
        <v>839</v>
      </c>
      <c r="G442" s="255"/>
      <c r="H442" s="258">
        <v>173.59999999999999</v>
      </c>
      <c r="I442" s="259"/>
      <c r="J442" s="255"/>
      <c r="K442" s="255"/>
      <c r="L442" s="260"/>
      <c r="M442" s="261"/>
      <c r="N442" s="262"/>
      <c r="O442" s="262"/>
      <c r="P442" s="262"/>
      <c r="Q442" s="262"/>
      <c r="R442" s="262"/>
      <c r="S442" s="262"/>
      <c r="T442" s="263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4" t="s">
        <v>131</v>
      </c>
      <c r="AU442" s="264" t="s">
        <v>78</v>
      </c>
      <c r="AV442" s="14" t="s">
        <v>78</v>
      </c>
      <c r="AW442" s="14" t="s">
        <v>31</v>
      </c>
      <c r="AX442" s="14" t="s">
        <v>69</v>
      </c>
      <c r="AY442" s="264" t="s">
        <v>120</v>
      </c>
    </row>
    <row r="443" s="15" customFormat="1">
      <c r="A443" s="15"/>
      <c r="B443" s="269"/>
      <c r="C443" s="270"/>
      <c r="D443" s="240" t="s">
        <v>131</v>
      </c>
      <c r="E443" s="271" t="s">
        <v>19</v>
      </c>
      <c r="F443" s="272" t="s">
        <v>274</v>
      </c>
      <c r="G443" s="270"/>
      <c r="H443" s="273">
        <v>749.04999999999995</v>
      </c>
      <c r="I443" s="274"/>
      <c r="J443" s="270"/>
      <c r="K443" s="270"/>
      <c r="L443" s="275"/>
      <c r="M443" s="276"/>
      <c r="N443" s="277"/>
      <c r="O443" s="277"/>
      <c r="P443" s="277"/>
      <c r="Q443" s="277"/>
      <c r="R443" s="277"/>
      <c r="S443" s="277"/>
      <c r="T443" s="278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79" t="s">
        <v>131</v>
      </c>
      <c r="AU443" s="279" t="s">
        <v>78</v>
      </c>
      <c r="AV443" s="15" t="s">
        <v>141</v>
      </c>
      <c r="AW443" s="15" t="s">
        <v>31</v>
      </c>
      <c r="AX443" s="15" t="s">
        <v>76</v>
      </c>
      <c r="AY443" s="279" t="s">
        <v>120</v>
      </c>
    </row>
    <row r="444" s="2" customFormat="1" ht="16.5" customHeight="1">
      <c r="A444" s="39"/>
      <c r="B444" s="40"/>
      <c r="C444" s="227" t="s">
        <v>840</v>
      </c>
      <c r="D444" s="227" t="s">
        <v>123</v>
      </c>
      <c r="E444" s="228" t="s">
        <v>841</v>
      </c>
      <c r="F444" s="229" t="s">
        <v>842</v>
      </c>
      <c r="G444" s="230" t="s">
        <v>268</v>
      </c>
      <c r="H444" s="231">
        <v>113.90000000000001</v>
      </c>
      <c r="I444" s="232"/>
      <c r="J444" s="233">
        <f>ROUND(I444*H444,2)</f>
        <v>0</v>
      </c>
      <c r="K444" s="229" t="s">
        <v>127</v>
      </c>
      <c r="L444" s="45"/>
      <c r="M444" s="234" t="s">
        <v>19</v>
      </c>
      <c r="N444" s="235" t="s">
        <v>40</v>
      </c>
      <c r="O444" s="85"/>
      <c r="P444" s="236">
        <f>O444*H444</f>
        <v>0</v>
      </c>
      <c r="Q444" s="236">
        <v>0</v>
      </c>
      <c r="R444" s="236">
        <f>Q444*H444</f>
        <v>0</v>
      </c>
      <c r="S444" s="236">
        <v>0</v>
      </c>
      <c r="T444" s="237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8" t="s">
        <v>141</v>
      </c>
      <c r="AT444" s="238" t="s">
        <v>123</v>
      </c>
      <c r="AU444" s="238" t="s">
        <v>78</v>
      </c>
      <c r="AY444" s="18" t="s">
        <v>120</v>
      </c>
      <c r="BE444" s="239">
        <f>IF(N444="základní",J444,0)</f>
        <v>0</v>
      </c>
      <c r="BF444" s="239">
        <f>IF(N444="snížená",J444,0)</f>
        <v>0</v>
      </c>
      <c r="BG444" s="239">
        <f>IF(N444="zákl. přenesená",J444,0)</f>
        <v>0</v>
      </c>
      <c r="BH444" s="239">
        <f>IF(N444="sníž. přenesená",J444,0)</f>
        <v>0</v>
      </c>
      <c r="BI444" s="239">
        <f>IF(N444="nulová",J444,0)</f>
        <v>0</v>
      </c>
      <c r="BJ444" s="18" t="s">
        <v>76</v>
      </c>
      <c r="BK444" s="239">
        <f>ROUND(I444*H444,2)</f>
        <v>0</v>
      </c>
      <c r="BL444" s="18" t="s">
        <v>141</v>
      </c>
      <c r="BM444" s="238" t="s">
        <v>843</v>
      </c>
    </row>
    <row r="445" s="2" customFormat="1">
      <c r="A445" s="39"/>
      <c r="B445" s="40"/>
      <c r="C445" s="41"/>
      <c r="D445" s="240" t="s">
        <v>130</v>
      </c>
      <c r="E445" s="41"/>
      <c r="F445" s="241" t="s">
        <v>844</v>
      </c>
      <c r="G445" s="41"/>
      <c r="H445" s="41"/>
      <c r="I445" s="147"/>
      <c r="J445" s="41"/>
      <c r="K445" s="41"/>
      <c r="L445" s="45"/>
      <c r="M445" s="242"/>
      <c r="N445" s="243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130</v>
      </c>
      <c r="AU445" s="18" t="s">
        <v>78</v>
      </c>
    </row>
    <row r="446" s="14" customFormat="1">
      <c r="A446" s="14"/>
      <c r="B446" s="254"/>
      <c r="C446" s="255"/>
      <c r="D446" s="240" t="s">
        <v>131</v>
      </c>
      <c r="E446" s="256" t="s">
        <v>19</v>
      </c>
      <c r="F446" s="257" t="s">
        <v>845</v>
      </c>
      <c r="G446" s="255"/>
      <c r="H446" s="258">
        <v>113.90000000000001</v>
      </c>
      <c r="I446" s="259"/>
      <c r="J446" s="255"/>
      <c r="K446" s="255"/>
      <c r="L446" s="260"/>
      <c r="M446" s="261"/>
      <c r="N446" s="262"/>
      <c r="O446" s="262"/>
      <c r="P446" s="262"/>
      <c r="Q446" s="262"/>
      <c r="R446" s="262"/>
      <c r="S446" s="262"/>
      <c r="T446" s="26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64" t="s">
        <v>131</v>
      </c>
      <c r="AU446" s="264" t="s">
        <v>78</v>
      </c>
      <c r="AV446" s="14" t="s">
        <v>78</v>
      </c>
      <c r="AW446" s="14" t="s">
        <v>31</v>
      </c>
      <c r="AX446" s="14" t="s">
        <v>76</v>
      </c>
      <c r="AY446" s="264" t="s">
        <v>120</v>
      </c>
    </row>
    <row r="447" s="2" customFormat="1" ht="16.5" customHeight="1">
      <c r="A447" s="39"/>
      <c r="B447" s="40"/>
      <c r="C447" s="227" t="s">
        <v>846</v>
      </c>
      <c r="D447" s="227" t="s">
        <v>123</v>
      </c>
      <c r="E447" s="228" t="s">
        <v>847</v>
      </c>
      <c r="F447" s="229" t="s">
        <v>848</v>
      </c>
      <c r="G447" s="230" t="s">
        <v>268</v>
      </c>
      <c r="H447" s="231">
        <v>537.20000000000005</v>
      </c>
      <c r="I447" s="232"/>
      <c r="J447" s="233">
        <f>ROUND(I447*H447,2)</f>
        <v>0</v>
      </c>
      <c r="K447" s="229" t="s">
        <v>127</v>
      </c>
      <c r="L447" s="45"/>
      <c r="M447" s="234" t="s">
        <v>19</v>
      </c>
      <c r="N447" s="235" t="s">
        <v>40</v>
      </c>
      <c r="O447" s="85"/>
      <c r="P447" s="236">
        <f>O447*H447</f>
        <v>0</v>
      </c>
      <c r="Q447" s="236">
        <v>0</v>
      </c>
      <c r="R447" s="236">
        <f>Q447*H447</f>
        <v>0</v>
      </c>
      <c r="S447" s="236">
        <v>0</v>
      </c>
      <c r="T447" s="237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8" t="s">
        <v>141</v>
      </c>
      <c r="AT447" s="238" t="s">
        <v>123</v>
      </c>
      <c r="AU447" s="238" t="s">
        <v>78</v>
      </c>
      <c r="AY447" s="18" t="s">
        <v>120</v>
      </c>
      <c r="BE447" s="239">
        <f>IF(N447="základní",J447,0)</f>
        <v>0</v>
      </c>
      <c r="BF447" s="239">
        <f>IF(N447="snížená",J447,0)</f>
        <v>0</v>
      </c>
      <c r="BG447" s="239">
        <f>IF(N447="zákl. přenesená",J447,0)</f>
        <v>0</v>
      </c>
      <c r="BH447" s="239">
        <f>IF(N447="sníž. přenesená",J447,0)</f>
        <v>0</v>
      </c>
      <c r="BI447" s="239">
        <f>IF(N447="nulová",J447,0)</f>
        <v>0</v>
      </c>
      <c r="BJ447" s="18" t="s">
        <v>76</v>
      </c>
      <c r="BK447" s="239">
        <f>ROUND(I447*H447,2)</f>
        <v>0</v>
      </c>
      <c r="BL447" s="18" t="s">
        <v>141</v>
      </c>
      <c r="BM447" s="238" t="s">
        <v>849</v>
      </c>
    </row>
    <row r="448" s="2" customFormat="1">
      <c r="A448" s="39"/>
      <c r="B448" s="40"/>
      <c r="C448" s="41"/>
      <c r="D448" s="240" t="s">
        <v>130</v>
      </c>
      <c r="E448" s="41"/>
      <c r="F448" s="241" t="s">
        <v>850</v>
      </c>
      <c r="G448" s="41"/>
      <c r="H448" s="41"/>
      <c r="I448" s="147"/>
      <c r="J448" s="41"/>
      <c r="K448" s="41"/>
      <c r="L448" s="45"/>
      <c r="M448" s="242"/>
      <c r="N448" s="243"/>
      <c r="O448" s="85"/>
      <c r="P448" s="85"/>
      <c r="Q448" s="85"/>
      <c r="R448" s="85"/>
      <c r="S448" s="85"/>
      <c r="T448" s="86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T448" s="18" t="s">
        <v>130</v>
      </c>
      <c r="AU448" s="18" t="s">
        <v>78</v>
      </c>
    </row>
    <row r="449" s="14" customFormat="1">
      <c r="A449" s="14"/>
      <c r="B449" s="254"/>
      <c r="C449" s="255"/>
      <c r="D449" s="240" t="s">
        <v>131</v>
      </c>
      <c r="E449" s="256" t="s">
        <v>19</v>
      </c>
      <c r="F449" s="257" t="s">
        <v>851</v>
      </c>
      <c r="G449" s="255"/>
      <c r="H449" s="258">
        <v>537.20000000000005</v>
      </c>
      <c r="I449" s="259"/>
      <c r="J449" s="255"/>
      <c r="K449" s="255"/>
      <c r="L449" s="260"/>
      <c r="M449" s="261"/>
      <c r="N449" s="262"/>
      <c r="O449" s="262"/>
      <c r="P449" s="262"/>
      <c r="Q449" s="262"/>
      <c r="R449" s="262"/>
      <c r="S449" s="262"/>
      <c r="T449" s="26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64" t="s">
        <v>131</v>
      </c>
      <c r="AU449" s="264" t="s">
        <v>78</v>
      </c>
      <c r="AV449" s="14" t="s">
        <v>78</v>
      </c>
      <c r="AW449" s="14" t="s">
        <v>31</v>
      </c>
      <c r="AX449" s="14" t="s">
        <v>76</v>
      </c>
      <c r="AY449" s="264" t="s">
        <v>120</v>
      </c>
    </row>
    <row r="450" s="2" customFormat="1" ht="16.5" customHeight="1">
      <c r="A450" s="39"/>
      <c r="B450" s="40"/>
      <c r="C450" s="227" t="s">
        <v>852</v>
      </c>
      <c r="D450" s="227" t="s">
        <v>123</v>
      </c>
      <c r="E450" s="228" t="s">
        <v>853</v>
      </c>
      <c r="F450" s="229" t="s">
        <v>854</v>
      </c>
      <c r="G450" s="230" t="s">
        <v>268</v>
      </c>
      <c r="H450" s="231">
        <v>537.20000000000005</v>
      </c>
      <c r="I450" s="232"/>
      <c r="J450" s="233">
        <f>ROUND(I450*H450,2)</f>
        <v>0</v>
      </c>
      <c r="K450" s="229" t="s">
        <v>127</v>
      </c>
      <c r="L450" s="45"/>
      <c r="M450" s="234" t="s">
        <v>19</v>
      </c>
      <c r="N450" s="235" t="s">
        <v>40</v>
      </c>
      <c r="O450" s="85"/>
      <c r="P450" s="236">
        <f>O450*H450</f>
        <v>0</v>
      </c>
      <c r="Q450" s="236">
        <v>0.0044000000000000003</v>
      </c>
      <c r="R450" s="236">
        <f>Q450*H450</f>
        <v>2.3636800000000004</v>
      </c>
      <c r="S450" s="236">
        <v>0</v>
      </c>
      <c r="T450" s="237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8" t="s">
        <v>141</v>
      </c>
      <c r="AT450" s="238" t="s">
        <v>123</v>
      </c>
      <c r="AU450" s="238" t="s">
        <v>78</v>
      </c>
      <c r="AY450" s="18" t="s">
        <v>120</v>
      </c>
      <c r="BE450" s="239">
        <f>IF(N450="základní",J450,0)</f>
        <v>0</v>
      </c>
      <c r="BF450" s="239">
        <f>IF(N450="snížená",J450,0)</f>
        <v>0</v>
      </c>
      <c r="BG450" s="239">
        <f>IF(N450="zákl. přenesená",J450,0)</f>
        <v>0</v>
      </c>
      <c r="BH450" s="239">
        <f>IF(N450="sníž. přenesená",J450,0)</f>
        <v>0</v>
      </c>
      <c r="BI450" s="239">
        <f>IF(N450="nulová",J450,0)</f>
        <v>0</v>
      </c>
      <c r="BJ450" s="18" t="s">
        <v>76</v>
      </c>
      <c r="BK450" s="239">
        <f>ROUND(I450*H450,2)</f>
        <v>0</v>
      </c>
      <c r="BL450" s="18" t="s">
        <v>141</v>
      </c>
      <c r="BM450" s="238" t="s">
        <v>855</v>
      </c>
    </row>
    <row r="451" s="2" customFormat="1">
      <c r="A451" s="39"/>
      <c r="B451" s="40"/>
      <c r="C451" s="41"/>
      <c r="D451" s="240" t="s">
        <v>130</v>
      </c>
      <c r="E451" s="41"/>
      <c r="F451" s="241" t="s">
        <v>856</v>
      </c>
      <c r="G451" s="41"/>
      <c r="H451" s="41"/>
      <c r="I451" s="147"/>
      <c r="J451" s="41"/>
      <c r="K451" s="41"/>
      <c r="L451" s="45"/>
      <c r="M451" s="242"/>
      <c r="N451" s="243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130</v>
      </c>
      <c r="AU451" s="18" t="s">
        <v>78</v>
      </c>
    </row>
    <row r="452" s="2" customFormat="1" ht="16.5" customHeight="1">
      <c r="A452" s="39"/>
      <c r="B452" s="40"/>
      <c r="C452" s="227" t="s">
        <v>857</v>
      </c>
      <c r="D452" s="227" t="s">
        <v>123</v>
      </c>
      <c r="E452" s="228" t="s">
        <v>858</v>
      </c>
      <c r="F452" s="229" t="s">
        <v>859</v>
      </c>
      <c r="G452" s="230" t="s">
        <v>268</v>
      </c>
      <c r="H452" s="231">
        <v>60</v>
      </c>
      <c r="I452" s="232"/>
      <c r="J452" s="233">
        <f>ROUND(I452*H452,2)</f>
        <v>0</v>
      </c>
      <c r="K452" s="229" t="s">
        <v>127</v>
      </c>
      <c r="L452" s="45"/>
      <c r="M452" s="234" t="s">
        <v>19</v>
      </c>
      <c r="N452" s="235" t="s">
        <v>40</v>
      </c>
      <c r="O452" s="85"/>
      <c r="P452" s="236">
        <f>O452*H452</f>
        <v>0</v>
      </c>
      <c r="Q452" s="236">
        <v>0.19536000000000001</v>
      </c>
      <c r="R452" s="236">
        <f>Q452*H452</f>
        <v>11.721600000000001</v>
      </c>
      <c r="S452" s="236">
        <v>0</v>
      </c>
      <c r="T452" s="237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38" t="s">
        <v>141</v>
      </c>
      <c r="AT452" s="238" t="s">
        <v>123</v>
      </c>
      <c r="AU452" s="238" t="s">
        <v>78</v>
      </c>
      <c r="AY452" s="18" t="s">
        <v>120</v>
      </c>
      <c r="BE452" s="239">
        <f>IF(N452="základní",J452,0)</f>
        <v>0</v>
      </c>
      <c r="BF452" s="239">
        <f>IF(N452="snížená",J452,0)</f>
        <v>0</v>
      </c>
      <c r="BG452" s="239">
        <f>IF(N452="zákl. přenesená",J452,0)</f>
        <v>0</v>
      </c>
      <c r="BH452" s="239">
        <f>IF(N452="sníž. přenesená",J452,0)</f>
        <v>0</v>
      </c>
      <c r="BI452" s="239">
        <f>IF(N452="nulová",J452,0)</f>
        <v>0</v>
      </c>
      <c r="BJ452" s="18" t="s">
        <v>76</v>
      </c>
      <c r="BK452" s="239">
        <f>ROUND(I452*H452,2)</f>
        <v>0</v>
      </c>
      <c r="BL452" s="18" t="s">
        <v>141</v>
      </c>
      <c r="BM452" s="238" t="s">
        <v>860</v>
      </c>
    </row>
    <row r="453" s="2" customFormat="1">
      <c r="A453" s="39"/>
      <c r="B453" s="40"/>
      <c r="C453" s="41"/>
      <c r="D453" s="240" t="s">
        <v>130</v>
      </c>
      <c r="E453" s="41"/>
      <c r="F453" s="241" t="s">
        <v>861</v>
      </c>
      <c r="G453" s="41"/>
      <c r="H453" s="41"/>
      <c r="I453" s="147"/>
      <c r="J453" s="41"/>
      <c r="K453" s="41"/>
      <c r="L453" s="45"/>
      <c r="M453" s="242"/>
      <c r="N453" s="243"/>
      <c r="O453" s="85"/>
      <c r="P453" s="85"/>
      <c r="Q453" s="85"/>
      <c r="R453" s="85"/>
      <c r="S453" s="85"/>
      <c r="T453" s="86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130</v>
      </c>
      <c r="AU453" s="18" t="s">
        <v>78</v>
      </c>
    </row>
    <row r="454" s="14" customFormat="1">
      <c r="A454" s="14"/>
      <c r="B454" s="254"/>
      <c r="C454" s="255"/>
      <c r="D454" s="240" t="s">
        <v>131</v>
      </c>
      <c r="E454" s="256" t="s">
        <v>19</v>
      </c>
      <c r="F454" s="257" t="s">
        <v>862</v>
      </c>
      <c r="G454" s="255"/>
      <c r="H454" s="258">
        <v>37.5</v>
      </c>
      <c r="I454" s="259"/>
      <c r="J454" s="255"/>
      <c r="K454" s="255"/>
      <c r="L454" s="260"/>
      <c r="M454" s="261"/>
      <c r="N454" s="262"/>
      <c r="O454" s="262"/>
      <c r="P454" s="262"/>
      <c r="Q454" s="262"/>
      <c r="R454" s="262"/>
      <c r="S454" s="262"/>
      <c r="T454" s="263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4" t="s">
        <v>131</v>
      </c>
      <c r="AU454" s="264" t="s">
        <v>78</v>
      </c>
      <c r="AV454" s="14" t="s">
        <v>78</v>
      </c>
      <c r="AW454" s="14" t="s">
        <v>31</v>
      </c>
      <c r="AX454" s="14" t="s">
        <v>69</v>
      </c>
      <c r="AY454" s="264" t="s">
        <v>120</v>
      </c>
    </row>
    <row r="455" s="14" customFormat="1">
      <c r="A455" s="14"/>
      <c r="B455" s="254"/>
      <c r="C455" s="255"/>
      <c r="D455" s="240" t="s">
        <v>131</v>
      </c>
      <c r="E455" s="256" t="s">
        <v>19</v>
      </c>
      <c r="F455" s="257" t="s">
        <v>863</v>
      </c>
      <c r="G455" s="255"/>
      <c r="H455" s="258">
        <v>22.5</v>
      </c>
      <c r="I455" s="259"/>
      <c r="J455" s="255"/>
      <c r="K455" s="255"/>
      <c r="L455" s="260"/>
      <c r="M455" s="261"/>
      <c r="N455" s="262"/>
      <c r="O455" s="262"/>
      <c r="P455" s="262"/>
      <c r="Q455" s="262"/>
      <c r="R455" s="262"/>
      <c r="S455" s="262"/>
      <c r="T455" s="263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4" t="s">
        <v>131</v>
      </c>
      <c r="AU455" s="264" t="s">
        <v>78</v>
      </c>
      <c r="AV455" s="14" t="s">
        <v>78</v>
      </c>
      <c r="AW455" s="14" t="s">
        <v>31</v>
      </c>
      <c r="AX455" s="14" t="s">
        <v>69</v>
      </c>
      <c r="AY455" s="264" t="s">
        <v>120</v>
      </c>
    </row>
    <row r="456" s="15" customFormat="1">
      <c r="A456" s="15"/>
      <c r="B456" s="269"/>
      <c r="C456" s="270"/>
      <c r="D456" s="240" t="s">
        <v>131</v>
      </c>
      <c r="E456" s="271" t="s">
        <v>19</v>
      </c>
      <c r="F456" s="272" t="s">
        <v>274</v>
      </c>
      <c r="G456" s="270"/>
      <c r="H456" s="273">
        <v>60</v>
      </c>
      <c r="I456" s="274"/>
      <c r="J456" s="270"/>
      <c r="K456" s="270"/>
      <c r="L456" s="275"/>
      <c r="M456" s="276"/>
      <c r="N456" s="277"/>
      <c r="O456" s="277"/>
      <c r="P456" s="277"/>
      <c r="Q456" s="277"/>
      <c r="R456" s="277"/>
      <c r="S456" s="277"/>
      <c r="T456" s="278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79" t="s">
        <v>131</v>
      </c>
      <c r="AU456" s="279" t="s">
        <v>78</v>
      </c>
      <c r="AV456" s="15" t="s">
        <v>141</v>
      </c>
      <c r="AW456" s="15" t="s">
        <v>31</v>
      </c>
      <c r="AX456" s="15" t="s">
        <v>76</v>
      </c>
      <c r="AY456" s="279" t="s">
        <v>120</v>
      </c>
    </row>
    <row r="457" s="2" customFormat="1" ht="16.5" customHeight="1">
      <c r="A457" s="39"/>
      <c r="B457" s="40"/>
      <c r="C457" s="280" t="s">
        <v>864</v>
      </c>
      <c r="D457" s="280" t="s">
        <v>503</v>
      </c>
      <c r="E457" s="281" t="s">
        <v>865</v>
      </c>
      <c r="F457" s="282" t="s">
        <v>866</v>
      </c>
      <c r="G457" s="283" t="s">
        <v>268</v>
      </c>
      <c r="H457" s="284">
        <v>61.200000000000003</v>
      </c>
      <c r="I457" s="285"/>
      <c r="J457" s="286">
        <f>ROUND(I457*H457,2)</f>
        <v>0</v>
      </c>
      <c r="K457" s="282" t="s">
        <v>127</v>
      </c>
      <c r="L457" s="287"/>
      <c r="M457" s="288" t="s">
        <v>19</v>
      </c>
      <c r="N457" s="289" t="s">
        <v>40</v>
      </c>
      <c r="O457" s="85"/>
      <c r="P457" s="236">
        <f>O457*H457</f>
        <v>0</v>
      </c>
      <c r="Q457" s="236">
        <v>0.222</v>
      </c>
      <c r="R457" s="236">
        <f>Q457*H457</f>
        <v>13.586400000000001</v>
      </c>
      <c r="S457" s="236">
        <v>0</v>
      </c>
      <c r="T457" s="237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8" t="s">
        <v>159</v>
      </c>
      <c r="AT457" s="238" t="s">
        <v>503</v>
      </c>
      <c r="AU457" s="238" t="s">
        <v>78</v>
      </c>
      <c r="AY457" s="18" t="s">
        <v>120</v>
      </c>
      <c r="BE457" s="239">
        <f>IF(N457="základní",J457,0)</f>
        <v>0</v>
      </c>
      <c r="BF457" s="239">
        <f>IF(N457="snížená",J457,0)</f>
        <v>0</v>
      </c>
      <c r="BG457" s="239">
        <f>IF(N457="zákl. přenesená",J457,0)</f>
        <v>0</v>
      </c>
      <c r="BH457" s="239">
        <f>IF(N457="sníž. přenesená",J457,0)</f>
        <v>0</v>
      </c>
      <c r="BI457" s="239">
        <f>IF(N457="nulová",J457,0)</f>
        <v>0</v>
      </c>
      <c r="BJ457" s="18" t="s">
        <v>76</v>
      </c>
      <c r="BK457" s="239">
        <f>ROUND(I457*H457,2)</f>
        <v>0</v>
      </c>
      <c r="BL457" s="18" t="s">
        <v>141</v>
      </c>
      <c r="BM457" s="238" t="s">
        <v>867</v>
      </c>
    </row>
    <row r="458" s="2" customFormat="1">
      <c r="A458" s="39"/>
      <c r="B458" s="40"/>
      <c r="C458" s="41"/>
      <c r="D458" s="240" t="s">
        <v>130</v>
      </c>
      <c r="E458" s="41"/>
      <c r="F458" s="241" t="s">
        <v>866</v>
      </c>
      <c r="G458" s="41"/>
      <c r="H458" s="41"/>
      <c r="I458" s="147"/>
      <c r="J458" s="41"/>
      <c r="K458" s="41"/>
      <c r="L458" s="45"/>
      <c r="M458" s="242"/>
      <c r="N458" s="243"/>
      <c r="O458" s="85"/>
      <c r="P458" s="85"/>
      <c r="Q458" s="85"/>
      <c r="R458" s="85"/>
      <c r="S458" s="85"/>
      <c r="T458" s="86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130</v>
      </c>
      <c r="AU458" s="18" t="s">
        <v>78</v>
      </c>
    </row>
    <row r="459" s="14" customFormat="1">
      <c r="A459" s="14"/>
      <c r="B459" s="254"/>
      <c r="C459" s="255"/>
      <c r="D459" s="240" t="s">
        <v>131</v>
      </c>
      <c r="E459" s="255"/>
      <c r="F459" s="257" t="s">
        <v>868</v>
      </c>
      <c r="G459" s="255"/>
      <c r="H459" s="258">
        <v>61.200000000000003</v>
      </c>
      <c r="I459" s="259"/>
      <c r="J459" s="255"/>
      <c r="K459" s="255"/>
      <c r="L459" s="260"/>
      <c r="M459" s="261"/>
      <c r="N459" s="262"/>
      <c r="O459" s="262"/>
      <c r="P459" s="262"/>
      <c r="Q459" s="262"/>
      <c r="R459" s="262"/>
      <c r="S459" s="262"/>
      <c r="T459" s="26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4" t="s">
        <v>131</v>
      </c>
      <c r="AU459" s="264" t="s">
        <v>78</v>
      </c>
      <c r="AV459" s="14" t="s">
        <v>78</v>
      </c>
      <c r="AW459" s="14" t="s">
        <v>4</v>
      </c>
      <c r="AX459" s="14" t="s">
        <v>76</v>
      </c>
      <c r="AY459" s="264" t="s">
        <v>120</v>
      </c>
    </row>
    <row r="460" s="12" customFormat="1" ht="22.8" customHeight="1">
      <c r="A460" s="12"/>
      <c r="B460" s="211"/>
      <c r="C460" s="212"/>
      <c r="D460" s="213" t="s">
        <v>68</v>
      </c>
      <c r="E460" s="225" t="s">
        <v>150</v>
      </c>
      <c r="F460" s="225" t="s">
        <v>869</v>
      </c>
      <c r="G460" s="212"/>
      <c r="H460" s="212"/>
      <c r="I460" s="215"/>
      <c r="J460" s="226">
        <f>BK460</f>
        <v>0</v>
      </c>
      <c r="K460" s="212"/>
      <c r="L460" s="217"/>
      <c r="M460" s="218"/>
      <c r="N460" s="219"/>
      <c r="O460" s="219"/>
      <c r="P460" s="220">
        <f>SUM(P461:P466)</f>
        <v>0</v>
      </c>
      <c r="Q460" s="219"/>
      <c r="R460" s="220">
        <f>SUM(R461:R466)</f>
        <v>0.082130400000000006</v>
      </c>
      <c r="S460" s="219"/>
      <c r="T460" s="221">
        <f>SUM(T461:T466)</f>
        <v>0</v>
      </c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R460" s="222" t="s">
        <v>76</v>
      </c>
      <c r="AT460" s="223" t="s">
        <v>68</v>
      </c>
      <c r="AU460" s="223" t="s">
        <v>76</v>
      </c>
      <c r="AY460" s="222" t="s">
        <v>120</v>
      </c>
      <c r="BK460" s="224">
        <f>SUM(BK461:BK466)</f>
        <v>0</v>
      </c>
    </row>
    <row r="461" s="2" customFormat="1" ht="16.5" customHeight="1">
      <c r="A461" s="39"/>
      <c r="B461" s="40"/>
      <c r="C461" s="227" t="s">
        <v>870</v>
      </c>
      <c r="D461" s="227" t="s">
        <v>123</v>
      </c>
      <c r="E461" s="228" t="s">
        <v>871</v>
      </c>
      <c r="F461" s="229" t="s">
        <v>872</v>
      </c>
      <c r="G461" s="230" t="s">
        <v>268</v>
      </c>
      <c r="H461" s="231">
        <v>74.400000000000006</v>
      </c>
      <c r="I461" s="232"/>
      <c r="J461" s="233">
        <f>ROUND(I461*H461,2)</f>
        <v>0</v>
      </c>
      <c r="K461" s="229" t="s">
        <v>127</v>
      </c>
      <c r="L461" s="45"/>
      <c r="M461" s="234" t="s">
        <v>19</v>
      </c>
      <c r="N461" s="235" t="s">
        <v>40</v>
      </c>
      <c r="O461" s="85"/>
      <c r="P461" s="236">
        <f>O461*H461</f>
        <v>0</v>
      </c>
      <c r="Q461" s="236">
        <v>0.00081999999999999998</v>
      </c>
      <c r="R461" s="236">
        <f>Q461*H461</f>
        <v>0.061008000000000007</v>
      </c>
      <c r="S461" s="236">
        <v>0</v>
      </c>
      <c r="T461" s="237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8" t="s">
        <v>141</v>
      </c>
      <c r="AT461" s="238" t="s">
        <v>123</v>
      </c>
      <c r="AU461" s="238" t="s">
        <v>78</v>
      </c>
      <c r="AY461" s="18" t="s">
        <v>120</v>
      </c>
      <c r="BE461" s="239">
        <f>IF(N461="základní",J461,0)</f>
        <v>0</v>
      </c>
      <c r="BF461" s="239">
        <f>IF(N461="snížená",J461,0)</f>
        <v>0</v>
      </c>
      <c r="BG461" s="239">
        <f>IF(N461="zákl. přenesená",J461,0)</f>
        <v>0</v>
      </c>
      <c r="BH461" s="239">
        <f>IF(N461="sníž. přenesená",J461,0)</f>
        <v>0</v>
      </c>
      <c r="BI461" s="239">
        <f>IF(N461="nulová",J461,0)</f>
        <v>0</v>
      </c>
      <c r="BJ461" s="18" t="s">
        <v>76</v>
      </c>
      <c r="BK461" s="239">
        <f>ROUND(I461*H461,2)</f>
        <v>0</v>
      </c>
      <c r="BL461" s="18" t="s">
        <v>141</v>
      </c>
      <c r="BM461" s="238" t="s">
        <v>873</v>
      </c>
    </row>
    <row r="462" s="2" customFormat="1">
      <c r="A462" s="39"/>
      <c r="B462" s="40"/>
      <c r="C462" s="41"/>
      <c r="D462" s="240" t="s">
        <v>130</v>
      </c>
      <c r="E462" s="41"/>
      <c r="F462" s="241" t="s">
        <v>874</v>
      </c>
      <c r="G462" s="41"/>
      <c r="H462" s="41"/>
      <c r="I462" s="147"/>
      <c r="J462" s="41"/>
      <c r="K462" s="41"/>
      <c r="L462" s="45"/>
      <c r="M462" s="242"/>
      <c r="N462" s="243"/>
      <c r="O462" s="85"/>
      <c r="P462" s="85"/>
      <c r="Q462" s="85"/>
      <c r="R462" s="85"/>
      <c r="S462" s="85"/>
      <c r="T462" s="86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130</v>
      </c>
      <c r="AU462" s="18" t="s">
        <v>78</v>
      </c>
    </row>
    <row r="463" s="14" customFormat="1">
      <c r="A463" s="14"/>
      <c r="B463" s="254"/>
      <c r="C463" s="255"/>
      <c r="D463" s="240" t="s">
        <v>131</v>
      </c>
      <c r="E463" s="256" t="s">
        <v>19</v>
      </c>
      <c r="F463" s="257" t="s">
        <v>875</v>
      </c>
      <c r="G463" s="255"/>
      <c r="H463" s="258">
        <v>74.400000000000006</v>
      </c>
      <c r="I463" s="259"/>
      <c r="J463" s="255"/>
      <c r="K463" s="255"/>
      <c r="L463" s="260"/>
      <c r="M463" s="261"/>
      <c r="N463" s="262"/>
      <c r="O463" s="262"/>
      <c r="P463" s="262"/>
      <c r="Q463" s="262"/>
      <c r="R463" s="262"/>
      <c r="S463" s="262"/>
      <c r="T463" s="26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4" t="s">
        <v>131</v>
      </c>
      <c r="AU463" s="264" t="s">
        <v>78</v>
      </c>
      <c r="AV463" s="14" t="s">
        <v>78</v>
      </c>
      <c r="AW463" s="14" t="s">
        <v>31</v>
      </c>
      <c r="AX463" s="14" t="s">
        <v>76</v>
      </c>
      <c r="AY463" s="264" t="s">
        <v>120</v>
      </c>
    </row>
    <row r="464" s="2" customFormat="1" ht="16.5" customHeight="1">
      <c r="A464" s="39"/>
      <c r="B464" s="40"/>
      <c r="C464" s="227" t="s">
        <v>876</v>
      </c>
      <c r="D464" s="227" t="s">
        <v>123</v>
      </c>
      <c r="E464" s="228" t="s">
        <v>877</v>
      </c>
      <c r="F464" s="229" t="s">
        <v>878</v>
      </c>
      <c r="G464" s="230" t="s">
        <v>268</v>
      </c>
      <c r="H464" s="231">
        <v>40.619999999999997</v>
      </c>
      <c r="I464" s="232"/>
      <c r="J464" s="233">
        <f>ROUND(I464*H464,2)</f>
        <v>0</v>
      </c>
      <c r="K464" s="229" t="s">
        <v>127</v>
      </c>
      <c r="L464" s="45"/>
      <c r="M464" s="234" t="s">
        <v>19</v>
      </c>
      <c r="N464" s="235" t="s">
        <v>40</v>
      </c>
      <c r="O464" s="85"/>
      <c r="P464" s="236">
        <f>O464*H464</f>
        <v>0</v>
      </c>
      <c r="Q464" s="236">
        <v>0.00051999999999999995</v>
      </c>
      <c r="R464" s="236">
        <f>Q464*H464</f>
        <v>0.021122399999999996</v>
      </c>
      <c r="S464" s="236">
        <v>0</v>
      </c>
      <c r="T464" s="237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8" t="s">
        <v>141</v>
      </c>
      <c r="AT464" s="238" t="s">
        <v>123</v>
      </c>
      <c r="AU464" s="238" t="s">
        <v>78</v>
      </c>
      <c r="AY464" s="18" t="s">
        <v>120</v>
      </c>
      <c r="BE464" s="239">
        <f>IF(N464="základní",J464,0)</f>
        <v>0</v>
      </c>
      <c r="BF464" s="239">
        <f>IF(N464="snížená",J464,0)</f>
        <v>0</v>
      </c>
      <c r="BG464" s="239">
        <f>IF(N464="zákl. přenesená",J464,0)</f>
        <v>0</v>
      </c>
      <c r="BH464" s="239">
        <f>IF(N464="sníž. přenesená",J464,0)</f>
        <v>0</v>
      </c>
      <c r="BI464" s="239">
        <f>IF(N464="nulová",J464,0)</f>
        <v>0</v>
      </c>
      <c r="BJ464" s="18" t="s">
        <v>76</v>
      </c>
      <c r="BK464" s="239">
        <f>ROUND(I464*H464,2)</f>
        <v>0</v>
      </c>
      <c r="BL464" s="18" t="s">
        <v>141</v>
      </c>
      <c r="BM464" s="238" t="s">
        <v>879</v>
      </c>
    </row>
    <row r="465" s="2" customFormat="1">
      <c r="A465" s="39"/>
      <c r="B465" s="40"/>
      <c r="C465" s="41"/>
      <c r="D465" s="240" t="s">
        <v>130</v>
      </c>
      <c r="E465" s="41"/>
      <c r="F465" s="241" t="s">
        <v>880</v>
      </c>
      <c r="G465" s="41"/>
      <c r="H465" s="41"/>
      <c r="I465" s="147"/>
      <c r="J465" s="41"/>
      <c r="K465" s="41"/>
      <c r="L465" s="45"/>
      <c r="M465" s="242"/>
      <c r="N465" s="243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130</v>
      </c>
      <c r="AU465" s="18" t="s">
        <v>78</v>
      </c>
    </row>
    <row r="466" s="14" customFormat="1">
      <c r="A466" s="14"/>
      <c r="B466" s="254"/>
      <c r="C466" s="255"/>
      <c r="D466" s="240" t="s">
        <v>131</v>
      </c>
      <c r="E466" s="256" t="s">
        <v>19</v>
      </c>
      <c r="F466" s="257" t="s">
        <v>881</v>
      </c>
      <c r="G466" s="255"/>
      <c r="H466" s="258">
        <v>40.619999999999997</v>
      </c>
      <c r="I466" s="259"/>
      <c r="J466" s="255"/>
      <c r="K466" s="255"/>
      <c r="L466" s="260"/>
      <c r="M466" s="261"/>
      <c r="N466" s="262"/>
      <c r="O466" s="262"/>
      <c r="P466" s="262"/>
      <c r="Q466" s="262"/>
      <c r="R466" s="262"/>
      <c r="S466" s="262"/>
      <c r="T466" s="26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64" t="s">
        <v>131</v>
      </c>
      <c r="AU466" s="264" t="s">
        <v>78</v>
      </c>
      <c r="AV466" s="14" t="s">
        <v>78</v>
      </c>
      <c r="AW466" s="14" t="s">
        <v>31</v>
      </c>
      <c r="AX466" s="14" t="s">
        <v>76</v>
      </c>
      <c r="AY466" s="264" t="s">
        <v>120</v>
      </c>
    </row>
    <row r="467" s="12" customFormat="1" ht="22.8" customHeight="1">
      <c r="A467" s="12"/>
      <c r="B467" s="211"/>
      <c r="C467" s="212"/>
      <c r="D467" s="213" t="s">
        <v>68</v>
      </c>
      <c r="E467" s="225" t="s">
        <v>159</v>
      </c>
      <c r="F467" s="225" t="s">
        <v>882</v>
      </c>
      <c r="G467" s="212"/>
      <c r="H467" s="212"/>
      <c r="I467" s="215"/>
      <c r="J467" s="226">
        <f>BK467</f>
        <v>0</v>
      </c>
      <c r="K467" s="212"/>
      <c r="L467" s="217"/>
      <c r="M467" s="218"/>
      <c r="N467" s="219"/>
      <c r="O467" s="219"/>
      <c r="P467" s="220">
        <f>SUM(P468:P480)</f>
        <v>0</v>
      </c>
      <c r="Q467" s="219"/>
      <c r="R467" s="220">
        <f>SUM(R468:R480)</f>
        <v>0</v>
      </c>
      <c r="S467" s="219"/>
      <c r="T467" s="221">
        <f>SUM(T468:T480)</f>
        <v>0.5069999999999999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222" t="s">
        <v>76</v>
      </c>
      <c r="AT467" s="223" t="s">
        <v>68</v>
      </c>
      <c r="AU467" s="223" t="s">
        <v>76</v>
      </c>
      <c r="AY467" s="222" t="s">
        <v>120</v>
      </c>
      <c r="BK467" s="224">
        <f>SUM(BK468:BK480)</f>
        <v>0</v>
      </c>
    </row>
    <row r="468" s="2" customFormat="1" ht="16.5" customHeight="1">
      <c r="A468" s="39"/>
      <c r="B468" s="40"/>
      <c r="C468" s="227" t="s">
        <v>883</v>
      </c>
      <c r="D468" s="227" t="s">
        <v>123</v>
      </c>
      <c r="E468" s="228" t="s">
        <v>884</v>
      </c>
      <c r="F468" s="229" t="s">
        <v>885</v>
      </c>
      <c r="G468" s="230" t="s">
        <v>345</v>
      </c>
      <c r="H468" s="231">
        <v>31.800000000000001</v>
      </c>
      <c r="I468" s="232"/>
      <c r="J468" s="233">
        <f>ROUND(I468*H468,2)</f>
        <v>0</v>
      </c>
      <c r="K468" s="229" t="s">
        <v>19</v>
      </c>
      <c r="L468" s="45"/>
      <c r="M468" s="234" t="s">
        <v>19</v>
      </c>
      <c r="N468" s="235" t="s">
        <v>40</v>
      </c>
      <c r="O468" s="85"/>
      <c r="P468" s="236">
        <f>O468*H468</f>
        <v>0</v>
      </c>
      <c r="Q468" s="236">
        <v>0</v>
      </c>
      <c r="R468" s="236">
        <f>Q468*H468</f>
        <v>0</v>
      </c>
      <c r="S468" s="236">
        <v>0</v>
      </c>
      <c r="T468" s="237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38" t="s">
        <v>141</v>
      </c>
      <c r="AT468" s="238" t="s">
        <v>123</v>
      </c>
      <c r="AU468" s="238" t="s">
        <v>78</v>
      </c>
      <c r="AY468" s="18" t="s">
        <v>120</v>
      </c>
      <c r="BE468" s="239">
        <f>IF(N468="základní",J468,0)</f>
        <v>0</v>
      </c>
      <c r="BF468" s="239">
        <f>IF(N468="snížená",J468,0)</f>
        <v>0</v>
      </c>
      <c r="BG468" s="239">
        <f>IF(N468="zákl. přenesená",J468,0)</f>
        <v>0</v>
      </c>
      <c r="BH468" s="239">
        <f>IF(N468="sníž. přenesená",J468,0)</f>
        <v>0</v>
      </c>
      <c r="BI468" s="239">
        <f>IF(N468="nulová",J468,0)</f>
        <v>0</v>
      </c>
      <c r="BJ468" s="18" t="s">
        <v>76</v>
      </c>
      <c r="BK468" s="239">
        <f>ROUND(I468*H468,2)</f>
        <v>0</v>
      </c>
      <c r="BL468" s="18" t="s">
        <v>141</v>
      </c>
      <c r="BM468" s="238" t="s">
        <v>886</v>
      </c>
    </row>
    <row r="469" s="2" customFormat="1">
      <c r="A469" s="39"/>
      <c r="B469" s="40"/>
      <c r="C469" s="41"/>
      <c r="D469" s="240" t="s">
        <v>130</v>
      </c>
      <c r="E469" s="41"/>
      <c r="F469" s="241" t="s">
        <v>885</v>
      </c>
      <c r="G469" s="41"/>
      <c r="H469" s="41"/>
      <c r="I469" s="147"/>
      <c r="J469" s="41"/>
      <c r="K469" s="41"/>
      <c r="L469" s="45"/>
      <c r="M469" s="242"/>
      <c r="N469" s="243"/>
      <c r="O469" s="85"/>
      <c r="P469" s="85"/>
      <c r="Q469" s="85"/>
      <c r="R469" s="85"/>
      <c r="S469" s="85"/>
      <c r="T469" s="86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T469" s="18" t="s">
        <v>130</v>
      </c>
      <c r="AU469" s="18" t="s">
        <v>78</v>
      </c>
    </row>
    <row r="470" s="13" customFormat="1">
      <c r="A470" s="13"/>
      <c r="B470" s="244"/>
      <c r="C470" s="245"/>
      <c r="D470" s="240" t="s">
        <v>131</v>
      </c>
      <c r="E470" s="246" t="s">
        <v>19</v>
      </c>
      <c r="F470" s="247" t="s">
        <v>887</v>
      </c>
      <c r="G470" s="245"/>
      <c r="H470" s="246" t="s">
        <v>19</v>
      </c>
      <c r="I470" s="248"/>
      <c r="J470" s="245"/>
      <c r="K470" s="245"/>
      <c r="L470" s="249"/>
      <c r="M470" s="250"/>
      <c r="N470" s="251"/>
      <c r="O470" s="251"/>
      <c r="P470" s="251"/>
      <c r="Q470" s="251"/>
      <c r="R470" s="251"/>
      <c r="S470" s="251"/>
      <c r="T470" s="25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3" t="s">
        <v>131</v>
      </c>
      <c r="AU470" s="253" t="s">
        <v>78</v>
      </c>
      <c r="AV470" s="13" t="s">
        <v>76</v>
      </c>
      <c r="AW470" s="13" t="s">
        <v>31</v>
      </c>
      <c r="AX470" s="13" t="s">
        <v>69</v>
      </c>
      <c r="AY470" s="253" t="s">
        <v>120</v>
      </c>
    </row>
    <row r="471" s="13" customFormat="1">
      <c r="A471" s="13"/>
      <c r="B471" s="244"/>
      <c r="C471" s="245"/>
      <c r="D471" s="240" t="s">
        <v>131</v>
      </c>
      <c r="E471" s="246" t="s">
        <v>19</v>
      </c>
      <c r="F471" s="247" t="s">
        <v>888</v>
      </c>
      <c r="G471" s="245"/>
      <c r="H471" s="246" t="s">
        <v>19</v>
      </c>
      <c r="I471" s="248"/>
      <c r="J471" s="245"/>
      <c r="K471" s="245"/>
      <c r="L471" s="249"/>
      <c r="M471" s="250"/>
      <c r="N471" s="251"/>
      <c r="O471" s="251"/>
      <c r="P471" s="251"/>
      <c r="Q471" s="251"/>
      <c r="R471" s="251"/>
      <c r="S471" s="251"/>
      <c r="T471" s="25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53" t="s">
        <v>131</v>
      </c>
      <c r="AU471" s="253" t="s">
        <v>78</v>
      </c>
      <c r="AV471" s="13" t="s">
        <v>76</v>
      </c>
      <c r="AW471" s="13" t="s">
        <v>31</v>
      </c>
      <c r="AX471" s="13" t="s">
        <v>69</v>
      </c>
      <c r="AY471" s="253" t="s">
        <v>120</v>
      </c>
    </row>
    <row r="472" s="13" customFormat="1">
      <c r="A472" s="13"/>
      <c r="B472" s="244"/>
      <c r="C472" s="245"/>
      <c r="D472" s="240" t="s">
        <v>131</v>
      </c>
      <c r="E472" s="246" t="s">
        <v>19</v>
      </c>
      <c r="F472" s="247" t="s">
        <v>889</v>
      </c>
      <c r="G472" s="245"/>
      <c r="H472" s="246" t="s">
        <v>19</v>
      </c>
      <c r="I472" s="248"/>
      <c r="J472" s="245"/>
      <c r="K472" s="245"/>
      <c r="L472" s="249"/>
      <c r="M472" s="250"/>
      <c r="N472" s="251"/>
      <c r="O472" s="251"/>
      <c r="P472" s="251"/>
      <c r="Q472" s="251"/>
      <c r="R472" s="251"/>
      <c r="S472" s="251"/>
      <c r="T472" s="25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3" t="s">
        <v>131</v>
      </c>
      <c r="AU472" s="253" t="s">
        <v>78</v>
      </c>
      <c r="AV472" s="13" t="s">
        <v>76</v>
      </c>
      <c r="AW472" s="13" t="s">
        <v>31</v>
      </c>
      <c r="AX472" s="13" t="s">
        <v>69</v>
      </c>
      <c r="AY472" s="253" t="s">
        <v>120</v>
      </c>
    </row>
    <row r="473" s="13" customFormat="1">
      <c r="A473" s="13"/>
      <c r="B473" s="244"/>
      <c r="C473" s="245"/>
      <c r="D473" s="240" t="s">
        <v>131</v>
      </c>
      <c r="E473" s="246" t="s">
        <v>19</v>
      </c>
      <c r="F473" s="247" t="s">
        <v>890</v>
      </c>
      <c r="G473" s="245"/>
      <c r="H473" s="246" t="s">
        <v>19</v>
      </c>
      <c r="I473" s="248"/>
      <c r="J473" s="245"/>
      <c r="K473" s="245"/>
      <c r="L473" s="249"/>
      <c r="M473" s="250"/>
      <c r="N473" s="251"/>
      <c r="O473" s="251"/>
      <c r="P473" s="251"/>
      <c r="Q473" s="251"/>
      <c r="R473" s="251"/>
      <c r="S473" s="251"/>
      <c r="T473" s="25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3" t="s">
        <v>131</v>
      </c>
      <c r="AU473" s="253" t="s">
        <v>78</v>
      </c>
      <c r="AV473" s="13" t="s">
        <v>76</v>
      </c>
      <c r="AW473" s="13" t="s">
        <v>31</v>
      </c>
      <c r="AX473" s="13" t="s">
        <v>69</v>
      </c>
      <c r="AY473" s="253" t="s">
        <v>120</v>
      </c>
    </row>
    <row r="474" s="14" customFormat="1">
      <c r="A474" s="14"/>
      <c r="B474" s="254"/>
      <c r="C474" s="255"/>
      <c r="D474" s="240" t="s">
        <v>131</v>
      </c>
      <c r="E474" s="256" t="s">
        <v>19</v>
      </c>
      <c r="F474" s="257" t="s">
        <v>891</v>
      </c>
      <c r="G474" s="255"/>
      <c r="H474" s="258">
        <v>31.800000000000001</v>
      </c>
      <c r="I474" s="259"/>
      <c r="J474" s="255"/>
      <c r="K474" s="255"/>
      <c r="L474" s="260"/>
      <c r="M474" s="261"/>
      <c r="N474" s="262"/>
      <c r="O474" s="262"/>
      <c r="P474" s="262"/>
      <c r="Q474" s="262"/>
      <c r="R474" s="262"/>
      <c r="S474" s="262"/>
      <c r="T474" s="263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4" t="s">
        <v>131</v>
      </c>
      <c r="AU474" s="264" t="s">
        <v>78</v>
      </c>
      <c r="AV474" s="14" t="s">
        <v>78</v>
      </c>
      <c r="AW474" s="14" t="s">
        <v>31</v>
      </c>
      <c r="AX474" s="14" t="s">
        <v>76</v>
      </c>
      <c r="AY474" s="264" t="s">
        <v>120</v>
      </c>
    </row>
    <row r="475" s="2" customFormat="1" ht="16.5" customHeight="1">
      <c r="A475" s="39"/>
      <c r="B475" s="40"/>
      <c r="C475" s="227" t="s">
        <v>892</v>
      </c>
      <c r="D475" s="227" t="s">
        <v>123</v>
      </c>
      <c r="E475" s="228" t="s">
        <v>893</v>
      </c>
      <c r="F475" s="229" t="s">
        <v>894</v>
      </c>
      <c r="G475" s="230" t="s">
        <v>345</v>
      </c>
      <c r="H475" s="231">
        <v>33.799999999999997</v>
      </c>
      <c r="I475" s="232"/>
      <c r="J475" s="233">
        <f>ROUND(I475*H475,2)</f>
        <v>0</v>
      </c>
      <c r="K475" s="229" t="s">
        <v>127</v>
      </c>
      <c r="L475" s="45"/>
      <c r="M475" s="234" t="s">
        <v>19</v>
      </c>
      <c r="N475" s="235" t="s">
        <v>40</v>
      </c>
      <c r="O475" s="85"/>
      <c r="P475" s="236">
        <f>O475*H475</f>
        <v>0</v>
      </c>
      <c r="Q475" s="236">
        <v>0</v>
      </c>
      <c r="R475" s="236">
        <f>Q475*H475</f>
        <v>0</v>
      </c>
      <c r="S475" s="236">
        <v>0.014999999999999999</v>
      </c>
      <c r="T475" s="237">
        <f>S475*H475</f>
        <v>0.5069999999999999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38" t="s">
        <v>141</v>
      </c>
      <c r="AT475" s="238" t="s">
        <v>123</v>
      </c>
      <c r="AU475" s="238" t="s">
        <v>78</v>
      </c>
      <c r="AY475" s="18" t="s">
        <v>120</v>
      </c>
      <c r="BE475" s="239">
        <f>IF(N475="základní",J475,0)</f>
        <v>0</v>
      </c>
      <c r="BF475" s="239">
        <f>IF(N475="snížená",J475,0)</f>
        <v>0</v>
      </c>
      <c r="BG475" s="239">
        <f>IF(N475="zákl. přenesená",J475,0)</f>
        <v>0</v>
      </c>
      <c r="BH475" s="239">
        <f>IF(N475="sníž. přenesená",J475,0)</f>
        <v>0</v>
      </c>
      <c r="BI475" s="239">
        <f>IF(N475="nulová",J475,0)</f>
        <v>0</v>
      </c>
      <c r="BJ475" s="18" t="s">
        <v>76</v>
      </c>
      <c r="BK475" s="239">
        <f>ROUND(I475*H475,2)</f>
        <v>0</v>
      </c>
      <c r="BL475" s="18" t="s">
        <v>141</v>
      </c>
      <c r="BM475" s="238" t="s">
        <v>895</v>
      </c>
    </row>
    <row r="476" s="2" customFormat="1">
      <c r="A476" s="39"/>
      <c r="B476" s="40"/>
      <c r="C476" s="41"/>
      <c r="D476" s="240" t="s">
        <v>130</v>
      </c>
      <c r="E476" s="41"/>
      <c r="F476" s="241" t="s">
        <v>896</v>
      </c>
      <c r="G476" s="41"/>
      <c r="H476" s="41"/>
      <c r="I476" s="147"/>
      <c r="J476" s="41"/>
      <c r="K476" s="41"/>
      <c r="L476" s="45"/>
      <c r="M476" s="242"/>
      <c r="N476" s="243"/>
      <c r="O476" s="85"/>
      <c r="P476" s="85"/>
      <c r="Q476" s="85"/>
      <c r="R476" s="85"/>
      <c r="S476" s="85"/>
      <c r="T476" s="86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18" t="s">
        <v>130</v>
      </c>
      <c r="AU476" s="18" t="s">
        <v>78</v>
      </c>
    </row>
    <row r="477" s="13" customFormat="1">
      <c r="A477" s="13"/>
      <c r="B477" s="244"/>
      <c r="C477" s="245"/>
      <c r="D477" s="240" t="s">
        <v>131</v>
      </c>
      <c r="E477" s="246" t="s">
        <v>19</v>
      </c>
      <c r="F477" s="247" t="s">
        <v>897</v>
      </c>
      <c r="G477" s="245"/>
      <c r="H477" s="246" t="s">
        <v>19</v>
      </c>
      <c r="I477" s="248"/>
      <c r="J477" s="245"/>
      <c r="K477" s="245"/>
      <c r="L477" s="249"/>
      <c r="M477" s="250"/>
      <c r="N477" s="251"/>
      <c r="O477" s="251"/>
      <c r="P477" s="251"/>
      <c r="Q477" s="251"/>
      <c r="R477" s="251"/>
      <c r="S477" s="251"/>
      <c r="T477" s="25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53" t="s">
        <v>131</v>
      </c>
      <c r="AU477" s="253" t="s">
        <v>78</v>
      </c>
      <c r="AV477" s="13" t="s">
        <v>76</v>
      </c>
      <c r="AW477" s="13" t="s">
        <v>31</v>
      </c>
      <c r="AX477" s="13" t="s">
        <v>69</v>
      </c>
      <c r="AY477" s="253" t="s">
        <v>120</v>
      </c>
    </row>
    <row r="478" s="14" customFormat="1">
      <c r="A478" s="14"/>
      <c r="B478" s="254"/>
      <c r="C478" s="255"/>
      <c r="D478" s="240" t="s">
        <v>131</v>
      </c>
      <c r="E478" s="256" t="s">
        <v>19</v>
      </c>
      <c r="F478" s="257" t="s">
        <v>898</v>
      </c>
      <c r="G478" s="255"/>
      <c r="H478" s="258">
        <v>7</v>
      </c>
      <c r="I478" s="259"/>
      <c r="J478" s="255"/>
      <c r="K478" s="255"/>
      <c r="L478" s="260"/>
      <c r="M478" s="261"/>
      <c r="N478" s="262"/>
      <c r="O478" s="262"/>
      <c r="P478" s="262"/>
      <c r="Q478" s="262"/>
      <c r="R478" s="262"/>
      <c r="S478" s="262"/>
      <c r="T478" s="263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4" t="s">
        <v>131</v>
      </c>
      <c r="AU478" s="264" t="s">
        <v>78</v>
      </c>
      <c r="AV478" s="14" t="s">
        <v>78</v>
      </c>
      <c r="AW478" s="14" t="s">
        <v>31</v>
      </c>
      <c r="AX478" s="14" t="s">
        <v>69</v>
      </c>
      <c r="AY478" s="264" t="s">
        <v>120</v>
      </c>
    </row>
    <row r="479" s="14" customFormat="1">
      <c r="A479" s="14"/>
      <c r="B479" s="254"/>
      <c r="C479" s="255"/>
      <c r="D479" s="240" t="s">
        <v>131</v>
      </c>
      <c r="E479" s="256" t="s">
        <v>19</v>
      </c>
      <c r="F479" s="257" t="s">
        <v>899</v>
      </c>
      <c r="G479" s="255"/>
      <c r="H479" s="258">
        <v>26.800000000000001</v>
      </c>
      <c r="I479" s="259"/>
      <c r="J479" s="255"/>
      <c r="K479" s="255"/>
      <c r="L479" s="260"/>
      <c r="M479" s="261"/>
      <c r="N479" s="262"/>
      <c r="O479" s="262"/>
      <c r="P479" s="262"/>
      <c r="Q479" s="262"/>
      <c r="R479" s="262"/>
      <c r="S479" s="262"/>
      <c r="T479" s="26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4" t="s">
        <v>131</v>
      </c>
      <c r="AU479" s="264" t="s">
        <v>78</v>
      </c>
      <c r="AV479" s="14" t="s">
        <v>78</v>
      </c>
      <c r="AW479" s="14" t="s">
        <v>31</v>
      </c>
      <c r="AX479" s="14" t="s">
        <v>69</v>
      </c>
      <c r="AY479" s="264" t="s">
        <v>120</v>
      </c>
    </row>
    <row r="480" s="15" customFormat="1">
      <c r="A480" s="15"/>
      <c r="B480" s="269"/>
      <c r="C480" s="270"/>
      <c r="D480" s="240" t="s">
        <v>131</v>
      </c>
      <c r="E480" s="271" t="s">
        <v>19</v>
      </c>
      <c r="F480" s="272" t="s">
        <v>274</v>
      </c>
      <c r="G480" s="270"/>
      <c r="H480" s="273">
        <v>33.799999999999997</v>
      </c>
      <c r="I480" s="274"/>
      <c r="J480" s="270"/>
      <c r="K480" s="270"/>
      <c r="L480" s="275"/>
      <c r="M480" s="276"/>
      <c r="N480" s="277"/>
      <c r="O480" s="277"/>
      <c r="P480" s="277"/>
      <c r="Q480" s="277"/>
      <c r="R480" s="277"/>
      <c r="S480" s="277"/>
      <c r="T480" s="278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279" t="s">
        <v>131</v>
      </c>
      <c r="AU480" s="279" t="s">
        <v>78</v>
      </c>
      <c r="AV480" s="15" t="s">
        <v>141</v>
      </c>
      <c r="AW480" s="15" t="s">
        <v>31</v>
      </c>
      <c r="AX480" s="15" t="s">
        <v>76</v>
      </c>
      <c r="AY480" s="279" t="s">
        <v>120</v>
      </c>
    </row>
    <row r="481" s="12" customFormat="1" ht="22.8" customHeight="1">
      <c r="A481" s="12"/>
      <c r="B481" s="211"/>
      <c r="C481" s="212"/>
      <c r="D481" s="213" t="s">
        <v>68</v>
      </c>
      <c r="E481" s="225" t="s">
        <v>166</v>
      </c>
      <c r="F481" s="225" t="s">
        <v>900</v>
      </c>
      <c r="G481" s="212"/>
      <c r="H481" s="212"/>
      <c r="I481" s="215"/>
      <c r="J481" s="226">
        <f>BK481</f>
        <v>0</v>
      </c>
      <c r="K481" s="212"/>
      <c r="L481" s="217"/>
      <c r="M481" s="218"/>
      <c r="N481" s="219"/>
      <c r="O481" s="219"/>
      <c r="P481" s="220">
        <f>SUM(P482:P831)</f>
        <v>0</v>
      </c>
      <c r="Q481" s="219"/>
      <c r="R481" s="220">
        <f>SUM(R482:R831)</f>
        <v>95.708046190000005</v>
      </c>
      <c r="S481" s="219"/>
      <c r="T481" s="221">
        <f>SUM(T482:T831)</f>
        <v>487.13150000000002</v>
      </c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R481" s="222" t="s">
        <v>76</v>
      </c>
      <c r="AT481" s="223" t="s">
        <v>68</v>
      </c>
      <c r="AU481" s="223" t="s">
        <v>76</v>
      </c>
      <c r="AY481" s="222" t="s">
        <v>120</v>
      </c>
      <c r="BK481" s="224">
        <f>SUM(BK482:BK831)</f>
        <v>0</v>
      </c>
    </row>
    <row r="482" s="2" customFormat="1" ht="16.5" customHeight="1">
      <c r="A482" s="39"/>
      <c r="B482" s="40"/>
      <c r="C482" s="227" t="s">
        <v>901</v>
      </c>
      <c r="D482" s="227" t="s">
        <v>123</v>
      </c>
      <c r="E482" s="228" t="s">
        <v>902</v>
      </c>
      <c r="F482" s="229" t="s">
        <v>903</v>
      </c>
      <c r="G482" s="230" t="s">
        <v>345</v>
      </c>
      <c r="H482" s="231">
        <v>135.40000000000001</v>
      </c>
      <c r="I482" s="232"/>
      <c r="J482" s="233">
        <f>ROUND(I482*H482,2)</f>
        <v>0</v>
      </c>
      <c r="K482" s="229" t="s">
        <v>19</v>
      </c>
      <c r="L482" s="45"/>
      <c r="M482" s="234" t="s">
        <v>19</v>
      </c>
      <c r="N482" s="235" t="s">
        <v>40</v>
      </c>
      <c r="O482" s="85"/>
      <c r="P482" s="236">
        <f>O482*H482</f>
        <v>0</v>
      </c>
      <c r="Q482" s="236">
        <v>0</v>
      </c>
      <c r="R482" s="236">
        <f>Q482*H482</f>
        <v>0</v>
      </c>
      <c r="S482" s="236">
        <v>0</v>
      </c>
      <c r="T482" s="237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8" t="s">
        <v>141</v>
      </c>
      <c r="AT482" s="238" t="s">
        <v>123</v>
      </c>
      <c r="AU482" s="238" t="s">
        <v>78</v>
      </c>
      <c r="AY482" s="18" t="s">
        <v>120</v>
      </c>
      <c r="BE482" s="239">
        <f>IF(N482="základní",J482,0)</f>
        <v>0</v>
      </c>
      <c r="BF482" s="239">
        <f>IF(N482="snížená",J482,0)</f>
        <v>0</v>
      </c>
      <c r="BG482" s="239">
        <f>IF(N482="zákl. přenesená",J482,0)</f>
        <v>0</v>
      </c>
      <c r="BH482" s="239">
        <f>IF(N482="sníž. přenesená",J482,0)</f>
        <v>0</v>
      </c>
      <c r="BI482" s="239">
        <f>IF(N482="nulová",J482,0)</f>
        <v>0</v>
      </c>
      <c r="BJ482" s="18" t="s">
        <v>76</v>
      </c>
      <c r="BK482" s="239">
        <f>ROUND(I482*H482,2)</f>
        <v>0</v>
      </c>
      <c r="BL482" s="18" t="s">
        <v>141</v>
      </c>
      <c r="BM482" s="238" t="s">
        <v>904</v>
      </c>
    </row>
    <row r="483" s="2" customFormat="1">
      <c r="A483" s="39"/>
      <c r="B483" s="40"/>
      <c r="C483" s="41"/>
      <c r="D483" s="240" t="s">
        <v>130</v>
      </c>
      <c r="E483" s="41"/>
      <c r="F483" s="241" t="s">
        <v>905</v>
      </c>
      <c r="G483" s="41"/>
      <c r="H483" s="41"/>
      <c r="I483" s="147"/>
      <c r="J483" s="41"/>
      <c r="K483" s="41"/>
      <c r="L483" s="45"/>
      <c r="M483" s="242"/>
      <c r="N483" s="243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130</v>
      </c>
      <c r="AU483" s="18" t="s">
        <v>78</v>
      </c>
    </row>
    <row r="484" s="13" customFormat="1">
      <c r="A484" s="13"/>
      <c r="B484" s="244"/>
      <c r="C484" s="245"/>
      <c r="D484" s="240" t="s">
        <v>131</v>
      </c>
      <c r="E484" s="246" t="s">
        <v>19</v>
      </c>
      <c r="F484" s="247" t="s">
        <v>906</v>
      </c>
      <c r="G484" s="245"/>
      <c r="H484" s="246" t="s">
        <v>19</v>
      </c>
      <c r="I484" s="248"/>
      <c r="J484" s="245"/>
      <c r="K484" s="245"/>
      <c r="L484" s="249"/>
      <c r="M484" s="250"/>
      <c r="N484" s="251"/>
      <c r="O484" s="251"/>
      <c r="P484" s="251"/>
      <c r="Q484" s="251"/>
      <c r="R484" s="251"/>
      <c r="S484" s="251"/>
      <c r="T484" s="25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3" t="s">
        <v>131</v>
      </c>
      <c r="AU484" s="253" t="s">
        <v>78</v>
      </c>
      <c r="AV484" s="13" t="s">
        <v>76</v>
      </c>
      <c r="AW484" s="13" t="s">
        <v>31</v>
      </c>
      <c r="AX484" s="13" t="s">
        <v>69</v>
      </c>
      <c r="AY484" s="253" t="s">
        <v>120</v>
      </c>
    </row>
    <row r="485" s="14" customFormat="1">
      <c r="A485" s="14"/>
      <c r="B485" s="254"/>
      <c r="C485" s="255"/>
      <c r="D485" s="240" t="s">
        <v>131</v>
      </c>
      <c r="E485" s="256" t="s">
        <v>19</v>
      </c>
      <c r="F485" s="257" t="s">
        <v>907</v>
      </c>
      <c r="G485" s="255"/>
      <c r="H485" s="258">
        <v>135.40000000000001</v>
      </c>
      <c r="I485" s="259"/>
      <c r="J485" s="255"/>
      <c r="K485" s="255"/>
      <c r="L485" s="260"/>
      <c r="M485" s="261"/>
      <c r="N485" s="262"/>
      <c r="O485" s="262"/>
      <c r="P485" s="262"/>
      <c r="Q485" s="262"/>
      <c r="R485" s="262"/>
      <c r="S485" s="262"/>
      <c r="T485" s="26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4" t="s">
        <v>131</v>
      </c>
      <c r="AU485" s="264" t="s">
        <v>78</v>
      </c>
      <c r="AV485" s="14" t="s">
        <v>78</v>
      </c>
      <c r="AW485" s="14" t="s">
        <v>31</v>
      </c>
      <c r="AX485" s="14" t="s">
        <v>76</v>
      </c>
      <c r="AY485" s="264" t="s">
        <v>120</v>
      </c>
    </row>
    <row r="486" s="2" customFormat="1" ht="16.5" customHeight="1">
      <c r="A486" s="39"/>
      <c r="B486" s="40"/>
      <c r="C486" s="227" t="s">
        <v>908</v>
      </c>
      <c r="D486" s="227" t="s">
        <v>123</v>
      </c>
      <c r="E486" s="228" t="s">
        <v>909</v>
      </c>
      <c r="F486" s="229" t="s">
        <v>910</v>
      </c>
      <c r="G486" s="230" t="s">
        <v>345</v>
      </c>
      <c r="H486" s="231">
        <v>72</v>
      </c>
      <c r="I486" s="232"/>
      <c r="J486" s="233">
        <f>ROUND(I486*H486,2)</f>
        <v>0</v>
      </c>
      <c r="K486" s="229" t="s">
        <v>127</v>
      </c>
      <c r="L486" s="45"/>
      <c r="M486" s="234" t="s">
        <v>19</v>
      </c>
      <c r="N486" s="235" t="s">
        <v>40</v>
      </c>
      <c r="O486" s="85"/>
      <c r="P486" s="236">
        <f>O486*H486</f>
        <v>0</v>
      </c>
      <c r="Q486" s="236">
        <v>0.01517</v>
      </c>
      <c r="R486" s="236">
        <f>Q486*H486</f>
        <v>1.0922399999999999</v>
      </c>
      <c r="S486" s="236">
        <v>0</v>
      </c>
      <c r="T486" s="237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38" t="s">
        <v>141</v>
      </c>
      <c r="AT486" s="238" t="s">
        <v>123</v>
      </c>
      <c r="AU486" s="238" t="s">
        <v>78</v>
      </c>
      <c r="AY486" s="18" t="s">
        <v>120</v>
      </c>
      <c r="BE486" s="239">
        <f>IF(N486="základní",J486,0)</f>
        <v>0</v>
      </c>
      <c r="BF486" s="239">
        <f>IF(N486="snížená",J486,0)</f>
        <v>0</v>
      </c>
      <c r="BG486" s="239">
        <f>IF(N486="zákl. přenesená",J486,0)</f>
        <v>0</v>
      </c>
      <c r="BH486" s="239">
        <f>IF(N486="sníž. přenesená",J486,0)</f>
        <v>0</v>
      </c>
      <c r="BI486" s="239">
        <f>IF(N486="nulová",J486,0)</f>
        <v>0</v>
      </c>
      <c r="BJ486" s="18" t="s">
        <v>76</v>
      </c>
      <c r="BK486" s="239">
        <f>ROUND(I486*H486,2)</f>
        <v>0</v>
      </c>
      <c r="BL486" s="18" t="s">
        <v>141</v>
      </c>
      <c r="BM486" s="238" t="s">
        <v>911</v>
      </c>
    </row>
    <row r="487" s="2" customFormat="1">
      <c r="A487" s="39"/>
      <c r="B487" s="40"/>
      <c r="C487" s="41"/>
      <c r="D487" s="240" t="s">
        <v>130</v>
      </c>
      <c r="E487" s="41"/>
      <c r="F487" s="241" t="s">
        <v>912</v>
      </c>
      <c r="G487" s="41"/>
      <c r="H487" s="41"/>
      <c r="I487" s="147"/>
      <c r="J487" s="41"/>
      <c r="K487" s="41"/>
      <c r="L487" s="45"/>
      <c r="M487" s="242"/>
      <c r="N487" s="243"/>
      <c r="O487" s="85"/>
      <c r="P487" s="85"/>
      <c r="Q487" s="85"/>
      <c r="R487" s="85"/>
      <c r="S487" s="85"/>
      <c r="T487" s="86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130</v>
      </c>
      <c r="AU487" s="18" t="s">
        <v>78</v>
      </c>
    </row>
    <row r="488" s="14" customFormat="1">
      <c r="A488" s="14"/>
      <c r="B488" s="254"/>
      <c r="C488" s="255"/>
      <c r="D488" s="240" t="s">
        <v>131</v>
      </c>
      <c r="E488" s="256" t="s">
        <v>19</v>
      </c>
      <c r="F488" s="257" t="s">
        <v>913</v>
      </c>
      <c r="G488" s="255"/>
      <c r="H488" s="258">
        <v>72</v>
      </c>
      <c r="I488" s="259"/>
      <c r="J488" s="255"/>
      <c r="K488" s="255"/>
      <c r="L488" s="260"/>
      <c r="M488" s="261"/>
      <c r="N488" s="262"/>
      <c r="O488" s="262"/>
      <c r="P488" s="262"/>
      <c r="Q488" s="262"/>
      <c r="R488" s="262"/>
      <c r="S488" s="262"/>
      <c r="T488" s="26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64" t="s">
        <v>131</v>
      </c>
      <c r="AU488" s="264" t="s">
        <v>78</v>
      </c>
      <c r="AV488" s="14" t="s">
        <v>78</v>
      </c>
      <c r="AW488" s="14" t="s">
        <v>31</v>
      </c>
      <c r="AX488" s="14" t="s">
        <v>76</v>
      </c>
      <c r="AY488" s="264" t="s">
        <v>120</v>
      </c>
    </row>
    <row r="489" s="2" customFormat="1" ht="16.5" customHeight="1">
      <c r="A489" s="39"/>
      <c r="B489" s="40"/>
      <c r="C489" s="227" t="s">
        <v>914</v>
      </c>
      <c r="D489" s="227" t="s">
        <v>123</v>
      </c>
      <c r="E489" s="228" t="s">
        <v>915</v>
      </c>
      <c r="F489" s="229" t="s">
        <v>916</v>
      </c>
      <c r="G489" s="230" t="s">
        <v>345</v>
      </c>
      <c r="H489" s="231">
        <v>16</v>
      </c>
      <c r="I489" s="232"/>
      <c r="J489" s="233">
        <f>ROUND(I489*H489,2)</f>
        <v>0</v>
      </c>
      <c r="K489" s="229" t="s">
        <v>127</v>
      </c>
      <c r="L489" s="45"/>
      <c r="M489" s="234" t="s">
        <v>19</v>
      </c>
      <c r="N489" s="235" t="s">
        <v>40</v>
      </c>
      <c r="O489" s="85"/>
      <c r="P489" s="236">
        <f>O489*H489</f>
        <v>0</v>
      </c>
      <c r="Q489" s="236">
        <v>0.039600000000000003</v>
      </c>
      <c r="R489" s="236">
        <f>Q489*H489</f>
        <v>0.63360000000000005</v>
      </c>
      <c r="S489" s="236">
        <v>0</v>
      </c>
      <c r="T489" s="237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8" t="s">
        <v>141</v>
      </c>
      <c r="AT489" s="238" t="s">
        <v>123</v>
      </c>
      <c r="AU489" s="238" t="s">
        <v>78</v>
      </c>
      <c r="AY489" s="18" t="s">
        <v>120</v>
      </c>
      <c r="BE489" s="239">
        <f>IF(N489="základní",J489,0)</f>
        <v>0</v>
      </c>
      <c r="BF489" s="239">
        <f>IF(N489="snížená",J489,0)</f>
        <v>0</v>
      </c>
      <c r="BG489" s="239">
        <f>IF(N489="zákl. přenesená",J489,0)</f>
        <v>0</v>
      </c>
      <c r="BH489" s="239">
        <f>IF(N489="sníž. přenesená",J489,0)</f>
        <v>0</v>
      </c>
      <c r="BI489" s="239">
        <f>IF(N489="nulová",J489,0)</f>
        <v>0</v>
      </c>
      <c r="BJ489" s="18" t="s">
        <v>76</v>
      </c>
      <c r="BK489" s="239">
        <f>ROUND(I489*H489,2)</f>
        <v>0</v>
      </c>
      <c r="BL489" s="18" t="s">
        <v>141</v>
      </c>
      <c r="BM489" s="238" t="s">
        <v>917</v>
      </c>
    </row>
    <row r="490" s="2" customFormat="1">
      <c r="A490" s="39"/>
      <c r="B490" s="40"/>
      <c r="C490" s="41"/>
      <c r="D490" s="240" t="s">
        <v>130</v>
      </c>
      <c r="E490" s="41"/>
      <c r="F490" s="241" t="s">
        <v>918</v>
      </c>
      <c r="G490" s="41"/>
      <c r="H490" s="41"/>
      <c r="I490" s="147"/>
      <c r="J490" s="41"/>
      <c r="K490" s="41"/>
      <c r="L490" s="45"/>
      <c r="M490" s="242"/>
      <c r="N490" s="243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130</v>
      </c>
      <c r="AU490" s="18" t="s">
        <v>78</v>
      </c>
    </row>
    <row r="491" s="14" customFormat="1">
      <c r="A491" s="14"/>
      <c r="B491" s="254"/>
      <c r="C491" s="255"/>
      <c r="D491" s="240" t="s">
        <v>131</v>
      </c>
      <c r="E491" s="256" t="s">
        <v>19</v>
      </c>
      <c r="F491" s="257" t="s">
        <v>919</v>
      </c>
      <c r="G491" s="255"/>
      <c r="H491" s="258">
        <v>8</v>
      </c>
      <c r="I491" s="259"/>
      <c r="J491" s="255"/>
      <c r="K491" s="255"/>
      <c r="L491" s="260"/>
      <c r="M491" s="261"/>
      <c r="N491" s="262"/>
      <c r="O491" s="262"/>
      <c r="P491" s="262"/>
      <c r="Q491" s="262"/>
      <c r="R491" s="262"/>
      <c r="S491" s="262"/>
      <c r="T491" s="26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4" t="s">
        <v>131</v>
      </c>
      <c r="AU491" s="264" t="s">
        <v>78</v>
      </c>
      <c r="AV491" s="14" t="s">
        <v>78</v>
      </c>
      <c r="AW491" s="14" t="s">
        <v>31</v>
      </c>
      <c r="AX491" s="14" t="s">
        <v>69</v>
      </c>
      <c r="AY491" s="264" t="s">
        <v>120</v>
      </c>
    </row>
    <row r="492" s="14" customFormat="1">
      <c r="A492" s="14"/>
      <c r="B492" s="254"/>
      <c r="C492" s="255"/>
      <c r="D492" s="240" t="s">
        <v>131</v>
      </c>
      <c r="E492" s="256" t="s">
        <v>19</v>
      </c>
      <c r="F492" s="257" t="s">
        <v>920</v>
      </c>
      <c r="G492" s="255"/>
      <c r="H492" s="258">
        <v>8</v>
      </c>
      <c r="I492" s="259"/>
      <c r="J492" s="255"/>
      <c r="K492" s="255"/>
      <c r="L492" s="260"/>
      <c r="M492" s="261"/>
      <c r="N492" s="262"/>
      <c r="O492" s="262"/>
      <c r="P492" s="262"/>
      <c r="Q492" s="262"/>
      <c r="R492" s="262"/>
      <c r="S492" s="262"/>
      <c r="T492" s="26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4" t="s">
        <v>131</v>
      </c>
      <c r="AU492" s="264" t="s">
        <v>78</v>
      </c>
      <c r="AV492" s="14" t="s">
        <v>78</v>
      </c>
      <c r="AW492" s="14" t="s">
        <v>31</v>
      </c>
      <c r="AX492" s="14" t="s">
        <v>69</v>
      </c>
      <c r="AY492" s="264" t="s">
        <v>120</v>
      </c>
    </row>
    <row r="493" s="15" customFormat="1">
      <c r="A493" s="15"/>
      <c r="B493" s="269"/>
      <c r="C493" s="270"/>
      <c r="D493" s="240" t="s">
        <v>131</v>
      </c>
      <c r="E493" s="271" t="s">
        <v>19</v>
      </c>
      <c r="F493" s="272" t="s">
        <v>274</v>
      </c>
      <c r="G493" s="270"/>
      <c r="H493" s="273">
        <v>16</v>
      </c>
      <c r="I493" s="274"/>
      <c r="J493" s="270"/>
      <c r="K493" s="270"/>
      <c r="L493" s="275"/>
      <c r="M493" s="276"/>
      <c r="N493" s="277"/>
      <c r="O493" s="277"/>
      <c r="P493" s="277"/>
      <c r="Q493" s="277"/>
      <c r="R493" s="277"/>
      <c r="S493" s="277"/>
      <c r="T493" s="278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79" t="s">
        <v>131</v>
      </c>
      <c r="AU493" s="279" t="s">
        <v>78</v>
      </c>
      <c r="AV493" s="15" t="s">
        <v>141</v>
      </c>
      <c r="AW493" s="15" t="s">
        <v>31</v>
      </c>
      <c r="AX493" s="15" t="s">
        <v>76</v>
      </c>
      <c r="AY493" s="279" t="s">
        <v>120</v>
      </c>
    </row>
    <row r="494" s="2" customFormat="1" ht="16.5" customHeight="1">
      <c r="A494" s="39"/>
      <c r="B494" s="40"/>
      <c r="C494" s="227" t="s">
        <v>921</v>
      </c>
      <c r="D494" s="227" t="s">
        <v>123</v>
      </c>
      <c r="E494" s="228" t="s">
        <v>922</v>
      </c>
      <c r="F494" s="229" t="s">
        <v>923</v>
      </c>
      <c r="G494" s="230" t="s">
        <v>345</v>
      </c>
      <c r="H494" s="231">
        <v>24</v>
      </c>
      <c r="I494" s="232"/>
      <c r="J494" s="233">
        <f>ROUND(I494*H494,2)</f>
        <v>0</v>
      </c>
      <c r="K494" s="229" t="s">
        <v>127</v>
      </c>
      <c r="L494" s="45"/>
      <c r="M494" s="234" t="s">
        <v>19</v>
      </c>
      <c r="N494" s="235" t="s">
        <v>40</v>
      </c>
      <c r="O494" s="85"/>
      <c r="P494" s="236">
        <f>O494*H494</f>
        <v>0</v>
      </c>
      <c r="Q494" s="236">
        <v>0.027799999999999998</v>
      </c>
      <c r="R494" s="236">
        <f>Q494*H494</f>
        <v>0.66720000000000002</v>
      </c>
      <c r="S494" s="236">
        <v>0</v>
      </c>
      <c r="T494" s="237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38" t="s">
        <v>141</v>
      </c>
      <c r="AT494" s="238" t="s">
        <v>123</v>
      </c>
      <c r="AU494" s="238" t="s">
        <v>78</v>
      </c>
      <c r="AY494" s="18" t="s">
        <v>120</v>
      </c>
      <c r="BE494" s="239">
        <f>IF(N494="základní",J494,0)</f>
        <v>0</v>
      </c>
      <c r="BF494" s="239">
        <f>IF(N494="snížená",J494,0)</f>
        <v>0</v>
      </c>
      <c r="BG494" s="239">
        <f>IF(N494="zákl. přenesená",J494,0)</f>
        <v>0</v>
      </c>
      <c r="BH494" s="239">
        <f>IF(N494="sníž. přenesená",J494,0)</f>
        <v>0</v>
      </c>
      <c r="BI494" s="239">
        <f>IF(N494="nulová",J494,0)</f>
        <v>0</v>
      </c>
      <c r="BJ494" s="18" t="s">
        <v>76</v>
      </c>
      <c r="BK494" s="239">
        <f>ROUND(I494*H494,2)</f>
        <v>0</v>
      </c>
      <c r="BL494" s="18" t="s">
        <v>141</v>
      </c>
      <c r="BM494" s="238" t="s">
        <v>924</v>
      </c>
    </row>
    <row r="495" s="2" customFormat="1">
      <c r="A495" s="39"/>
      <c r="B495" s="40"/>
      <c r="C495" s="41"/>
      <c r="D495" s="240" t="s">
        <v>130</v>
      </c>
      <c r="E495" s="41"/>
      <c r="F495" s="241" t="s">
        <v>925</v>
      </c>
      <c r="G495" s="41"/>
      <c r="H495" s="41"/>
      <c r="I495" s="147"/>
      <c r="J495" s="41"/>
      <c r="K495" s="41"/>
      <c r="L495" s="45"/>
      <c r="M495" s="242"/>
      <c r="N495" s="243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130</v>
      </c>
      <c r="AU495" s="18" t="s">
        <v>78</v>
      </c>
    </row>
    <row r="496" s="14" customFormat="1">
      <c r="A496" s="14"/>
      <c r="B496" s="254"/>
      <c r="C496" s="255"/>
      <c r="D496" s="240" t="s">
        <v>131</v>
      </c>
      <c r="E496" s="256" t="s">
        <v>19</v>
      </c>
      <c r="F496" s="257" t="s">
        <v>926</v>
      </c>
      <c r="G496" s="255"/>
      <c r="H496" s="258">
        <v>24</v>
      </c>
      <c r="I496" s="259"/>
      <c r="J496" s="255"/>
      <c r="K496" s="255"/>
      <c r="L496" s="260"/>
      <c r="M496" s="261"/>
      <c r="N496" s="262"/>
      <c r="O496" s="262"/>
      <c r="P496" s="262"/>
      <c r="Q496" s="262"/>
      <c r="R496" s="262"/>
      <c r="S496" s="262"/>
      <c r="T496" s="26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4" t="s">
        <v>131</v>
      </c>
      <c r="AU496" s="264" t="s">
        <v>78</v>
      </c>
      <c r="AV496" s="14" t="s">
        <v>78</v>
      </c>
      <c r="AW496" s="14" t="s">
        <v>31</v>
      </c>
      <c r="AX496" s="14" t="s">
        <v>76</v>
      </c>
      <c r="AY496" s="264" t="s">
        <v>120</v>
      </c>
    </row>
    <row r="497" s="2" customFormat="1" ht="16.5" customHeight="1">
      <c r="A497" s="39"/>
      <c r="B497" s="40"/>
      <c r="C497" s="227" t="s">
        <v>927</v>
      </c>
      <c r="D497" s="227" t="s">
        <v>123</v>
      </c>
      <c r="E497" s="228" t="s">
        <v>928</v>
      </c>
      <c r="F497" s="229" t="s">
        <v>929</v>
      </c>
      <c r="G497" s="230" t="s">
        <v>345</v>
      </c>
      <c r="H497" s="231">
        <v>135.40000000000001</v>
      </c>
      <c r="I497" s="232"/>
      <c r="J497" s="233">
        <f>ROUND(I497*H497,2)</f>
        <v>0</v>
      </c>
      <c r="K497" s="229" t="s">
        <v>127</v>
      </c>
      <c r="L497" s="45"/>
      <c r="M497" s="234" t="s">
        <v>19</v>
      </c>
      <c r="N497" s="235" t="s">
        <v>40</v>
      </c>
      <c r="O497" s="85"/>
      <c r="P497" s="236">
        <f>O497*H497</f>
        <v>0</v>
      </c>
      <c r="Q497" s="236">
        <v>0.044699999999999997</v>
      </c>
      <c r="R497" s="236">
        <f>Q497*H497</f>
        <v>6.0523799999999994</v>
      </c>
      <c r="S497" s="236">
        <v>0</v>
      </c>
      <c r="T497" s="237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38" t="s">
        <v>141</v>
      </c>
      <c r="AT497" s="238" t="s">
        <v>123</v>
      </c>
      <c r="AU497" s="238" t="s">
        <v>78</v>
      </c>
      <c r="AY497" s="18" t="s">
        <v>120</v>
      </c>
      <c r="BE497" s="239">
        <f>IF(N497="základní",J497,0)</f>
        <v>0</v>
      </c>
      <c r="BF497" s="239">
        <f>IF(N497="snížená",J497,0)</f>
        <v>0</v>
      </c>
      <c r="BG497" s="239">
        <f>IF(N497="zákl. přenesená",J497,0)</f>
        <v>0</v>
      </c>
      <c r="BH497" s="239">
        <f>IF(N497="sníž. přenesená",J497,0)</f>
        <v>0</v>
      </c>
      <c r="BI497" s="239">
        <f>IF(N497="nulová",J497,0)</f>
        <v>0</v>
      </c>
      <c r="BJ497" s="18" t="s">
        <v>76</v>
      </c>
      <c r="BK497" s="239">
        <f>ROUND(I497*H497,2)</f>
        <v>0</v>
      </c>
      <c r="BL497" s="18" t="s">
        <v>141</v>
      </c>
      <c r="BM497" s="238" t="s">
        <v>930</v>
      </c>
    </row>
    <row r="498" s="2" customFormat="1">
      <c r="A498" s="39"/>
      <c r="B498" s="40"/>
      <c r="C498" s="41"/>
      <c r="D498" s="240" t="s">
        <v>130</v>
      </c>
      <c r="E498" s="41"/>
      <c r="F498" s="241" t="s">
        <v>931</v>
      </c>
      <c r="G498" s="41"/>
      <c r="H498" s="41"/>
      <c r="I498" s="147"/>
      <c r="J498" s="41"/>
      <c r="K498" s="41"/>
      <c r="L498" s="45"/>
      <c r="M498" s="242"/>
      <c r="N498" s="243"/>
      <c r="O498" s="85"/>
      <c r="P498" s="85"/>
      <c r="Q498" s="85"/>
      <c r="R498" s="85"/>
      <c r="S498" s="85"/>
      <c r="T498" s="86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T498" s="18" t="s">
        <v>130</v>
      </c>
      <c r="AU498" s="18" t="s">
        <v>78</v>
      </c>
    </row>
    <row r="499" s="14" customFormat="1">
      <c r="A499" s="14"/>
      <c r="B499" s="254"/>
      <c r="C499" s="255"/>
      <c r="D499" s="240" t="s">
        <v>131</v>
      </c>
      <c r="E499" s="256" t="s">
        <v>19</v>
      </c>
      <c r="F499" s="257" t="s">
        <v>932</v>
      </c>
      <c r="G499" s="255"/>
      <c r="H499" s="258">
        <v>135.40000000000001</v>
      </c>
      <c r="I499" s="259"/>
      <c r="J499" s="255"/>
      <c r="K499" s="255"/>
      <c r="L499" s="260"/>
      <c r="M499" s="261"/>
      <c r="N499" s="262"/>
      <c r="O499" s="262"/>
      <c r="P499" s="262"/>
      <c r="Q499" s="262"/>
      <c r="R499" s="262"/>
      <c r="S499" s="262"/>
      <c r="T499" s="263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4" t="s">
        <v>131</v>
      </c>
      <c r="AU499" s="264" t="s">
        <v>78</v>
      </c>
      <c r="AV499" s="14" t="s">
        <v>78</v>
      </c>
      <c r="AW499" s="14" t="s">
        <v>31</v>
      </c>
      <c r="AX499" s="14" t="s">
        <v>76</v>
      </c>
      <c r="AY499" s="264" t="s">
        <v>120</v>
      </c>
    </row>
    <row r="500" s="2" customFormat="1" ht="16.5" customHeight="1">
      <c r="A500" s="39"/>
      <c r="B500" s="40"/>
      <c r="C500" s="227" t="s">
        <v>933</v>
      </c>
      <c r="D500" s="227" t="s">
        <v>123</v>
      </c>
      <c r="E500" s="228" t="s">
        <v>934</v>
      </c>
      <c r="F500" s="229" t="s">
        <v>935</v>
      </c>
      <c r="G500" s="230" t="s">
        <v>161</v>
      </c>
      <c r="H500" s="231">
        <v>2</v>
      </c>
      <c r="I500" s="232"/>
      <c r="J500" s="233">
        <f>ROUND(I500*H500,2)</f>
        <v>0</v>
      </c>
      <c r="K500" s="229" t="s">
        <v>127</v>
      </c>
      <c r="L500" s="45"/>
      <c r="M500" s="234" t="s">
        <v>19</v>
      </c>
      <c r="N500" s="235" t="s">
        <v>40</v>
      </c>
      <c r="O500" s="85"/>
      <c r="P500" s="236">
        <f>O500*H500</f>
        <v>0</v>
      </c>
      <c r="Q500" s="236">
        <v>0.081119999999999998</v>
      </c>
      <c r="R500" s="236">
        <f>Q500*H500</f>
        <v>0.16224</v>
      </c>
      <c r="S500" s="236">
        <v>0</v>
      </c>
      <c r="T500" s="237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38" t="s">
        <v>141</v>
      </c>
      <c r="AT500" s="238" t="s">
        <v>123</v>
      </c>
      <c r="AU500" s="238" t="s">
        <v>78</v>
      </c>
      <c r="AY500" s="18" t="s">
        <v>120</v>
      </c>
      <c r="BE500" s="239">
        <f>IF(N500="základní",J500,0)</f>
        <v>0</v>
      </c>
      <c r="BF500" s="239">
        <f>IF(N500="snížená",J500,0)</f>
        <v>0</v>
      </c>
      <c r="BG500" s="239">
        <f>IF(N500="zákl. přenesená",J500,0)</f>
        <v>0</v>
      </c>
      <c r="BH500" s="239">
        <f>IF(N500="sníž. přenesená",J500,0)</f>
        <v>0</v>
      </c>
      <c r="BI500" s="239">
        <f>IF(N500="nulová",J500,0)</f>
        <v>0</v>
      </c>
      <c r="BJ500" s="18" t="s">
        <v>76</v>
      </c>
      <c r="BK500" s="239">
        <f>ROUND(I500*H500,2)</f>
        <v>0</v>
      </c>
      <c r="BL500" s="18" t="s">
        <v>141</v>
      </c>
      <c r="BM500" s="238" t="s">
        <v>936</v>
      </c>
    </row>
    <row r="501" s="2" customFormat="1">
      <c r="A501" s="39"/>
      <c r="B501" s="40"/>
      <c r="C501" s="41"/>
      <c r="D501" s="240" t="s">
        <v>130</v>
      </c>
      <c r="E501" s="41"/>
      <c r="F501" s="241" t="s">
        <v>937</v>
      </c>
      <c r="G501" s="41"/>
      <c r="H501" s="41"/>
      <c r="I501" s="147"/>
      <c r="J501" s="41"/>
      <c r="K501" s="41"/>
      <c r="L501" s="45"/>
      <c r="M501" s="242"/>
      <c r="N501" s="243"/>
      <c r="O501" s="85"/>
      <c r="P501" s="85"/>
      <c r="Q501" s="85"/>
      <c r="R501" s="85"/>
      <c r="S501" s="85"/>
      <c r="T501" s="86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130</v>
      </c>
      <c r="AU501" s="18" t="s">
        <v>78</v>
      </c>
    </row>
    <row r="502" s="2" customFormat="1" ht="16.5" customHeight="1">
      <c r="A502" s="39"/>
      <c r="B502" s="40"/>
      <c r="C502" s="227" t="s">
        <v>938</v>
      </c>
      <c r="D502" s="227" t="s">
        <v>123</v>
      </c>
      <c r="E502" s="228" t="s">
        <v>939</v>
      </c>
      <c r="F502" s="229" t="s">
        <v>940</v>
      </c>
      <c r="G502" s="230" t="s">
        <v>345</v>
      </c>
      <c r="H502" s="231">
        <v>300</v>
      </c>
      <c r="I502" s="232"/>
      <c r="J502" s="233">
        <f>ROUND(I502*H502,2)</f>
        <v>0</v>
      </c>
      <c r="K502" s="229" t="s">
        <v>127</v>
      </c>
      <c r="L502" s="45"/>
      <c r="M502" s="234" t="s">
        <v>19</v>
      </c>
      <c r="N502" s="235" t="s">
        <v>40</v>
      </c>
      <c r="O502" s="85"/>
      <c r="P502" s="236">
        <f>O502*H502</f>
        <v>0</v>
      </c>
      <c r="Q502" s="236">
        <v>8.0000000000000007E-05</v>
      </c>
      <c r="R502" s="236">
        <f>Q502*H502</f>
        <v>0.024</v>
      </c>
      <c r="S502" s="236">
        <v>0</v>
      </c>
      <c r="T502" s="237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8" t="s">
        <v>141</v>
      </c>
      <c r="AT502" s="238" t="s">
        <v>123</v>
      </c>
      <c r="AU502" s="238" t="s">
        <v>78</v>
      </c>
      <c r="AY502" s="18" t="s">
        <v>120</v>
      </c>
      <c r="BE502" s="239">
        <f>IF(N502="základní",J502,0)</f>
        <v>0</v>
      </c>
      <c r="BF502" s="239">
        <f>IF(N502="snížená",J502,0)</f>
        <v>0</v>
      </c>
      <c r="BG502" s="239">
        <f>IF(N502="zákl. přenesená",J502,0)</f>
        <v>0</v>
      </c>
      <c r="BH502" s="239">
        <f>IF(N502="sníž. přenesená",J502,0)</f>
        <v>0</v>
      </c>
      <c r="BI502" s="239">
        <f>IF(N502="nulová",J502,0)</f>
        <v>0</v>
      </c>
      <c r="BJ502" s="18" t="s">
        <v>76</v>
      </c>
      <c r="BK502" s="239">
        <f>ROUND(I502*H502,2)</f>
        <v>0</v>
      </c>
      <c r="BL502" s="18" t="s">
        <v>141</v>
      </c>
      <c r="BM502" s="238" t="s">
        <v>941</v>
      </c>
    </row>
    <row r="503" s="2" customFormat="1">
      <c r="A503" s="39"/>
      <c r="B503" s="40"/>
      <c r="C503" s="41"/>
      <c r="D503" s="240" t="s">
        <v>130</v>
      </c>
      <c r="E503" s="41"/>
      <c r="F503" s="241" t="s">
        <v>942</v>
      </c>
      <c r="G503" s="41"/>
      <c r="H503" s="41"/>
      <c r="I503" s="147"/>
      <c r="J503" s="41"/>
      <c r="K503" s="41"/>
      <c r="L503" s="45"/>
      <c r="M503" s="242"/>
      <c r="N503" s="243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130</v>
      </c>
      <c r="AU503" s="18" t="s">
        <v>78</v>
      </c>
    </row>
    <row r="504" s="14" customFormat="1">
      <c r="A504" s="14"/>
      <c r="B504" s="254"/>
      <c r="C504" s="255"/>
      <c r="D504" s="240" t="s">
        <v>131</v>
      </c>
      <c r="E504" s="256" t="s">
        <v>19</v>
      </c>
      <c r="F504" s="257" t="s">
        <v>943</v>
      </c>
      <c r="G504" s="255"/>
      <c r="H504" s="258">
        <v>300</v>
      </c>
      <c r="I504" s="259"/>
      <c r="J504" s="255"/>
      <c r="K504" s="255"/>
      <c r="L504" s="260"/>
      <c r="M504" s="261"/>
      <c r="N504" s="262"/>
      <c r="O504" s="262"/>
      <c r="P504" s="262"/>
      <c r="Q504" s="262"/>
      <c r="R504" s="262"/>
      <c r="S504" s="262"/>
      <c r="T504" s="263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4" t="s">
        <v>131</v>
      </c>
      <c r="AU504" s="264" t="s">
        <v>78</v>
      </c>
      <c r="AV504" s="14" t="s">
        <v>78</v>
      </c>
      <c r="AW504" s="14" t="s">
        <v>31</v>
      </c>
      <c r="AX504" s="14" t="s">
        <v>76</v>
      </c>
      <c r="AY504" s="264" t="s">
        <v>120</v>
      </c>
    </row>
    <row r="505" s="2" customFormat="1" ht="16.5" customHeight="1">
      <c r="A505" s="39"/>
      <c r="B505" s="40"/>
      <c r="C505" s="227" t="s">
        <v>944</v>
      </c>
      <c r="D505" s="227" t="s">
        <v>123</v>
      </c>
      <c r="E505" s="228" t="s">
        <v>945</v>
      </c>
      <c r="F505" s="229" t="s">
        <v>946</v>
      </c>
      <c r="G505" s="230" t="s">
        <v>345</v>
      </c>
      <c r="H505" s="231">
        <v>300</v>
      </c>
      <c r="I505" s="232"/>
      <c r="J505" s="233">
        <f>ROUND(I505*H505,2)</f>
        <v>0</v>
      </c>
      <c r="K505" s="229" t="s">
        <v>127</v>
      </c>
      <c r="L505" s="45"/>
      <c r="M505" s="234" t="s">
        <v>19</v>
      </c>
      <c r="N505" s="235" t="s">
        <v>40</v>
      </c>
      <c r="O505" s="85"/>
      <c r="P505" s="236">
        <f>O505*H505</f>
        <v>0</v>
      </c>
      <c r="Q505" s="236">
        <v>0.00033</v>
      </c>
      <c r="R505" s="236">
        <f>Q505*H505</f>
        <v>0.099000000000000005</v>
      </c>
      <c r="S505" s="236">
        <v>0</v>
      </c>
      <c r="T505" s="237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38" t="s">
        <v>141</v>
      </c>
      <c r="AT505" s="238" t="s">
        <v>123</v>
      </c>
      <c r="AU505" s="238" t="s">
        <v>78</v>
      </c>
      <c r="AY505" s="18" t="s">
        <v>120</v>
      </c>
      <c r="BE505" s="239">
        <f>IF(N505="základní",J505,0)</f>
        <v>0</v>
      </c>
      <c r="BF505" s="239">
        <f>IF(N505="snížená",J505,0)</f>
        <v>0</v>
      </c>
      <c r="BG505" s="239">
        <f>IF(N505="zákl. přenesená",J505,0)</f>
        <v>0</v>
      </c>
      <c r="BH505" s="239">
        <f>IF(N505="sníž. přenesená",J505,0)</f>
        <v>0</v>
      </c>
      <c r="BI505" s="239">
        <f>IF(N505="nulová",J505,0)</f>
        <v>0</v>
      </c>
      <c r="BJ505" s="18" t="s">
        <v>76</v>
      </c>
      <c r="BK505" s="239">
        <f>ROUND(I505*H505,2)</f>
        <v>0</v>
      </c>
      <c r="BL505" s="18" t="s">
        <v>141</v>
      </c>
      <c r="BM505" s="238" t="s">
        <v>947</v>
      </c>
    </row>
    <row r="506" s="2" customFormat="1">
      <c r="A506" s="39"/>
      <c r="B506" s="40"/>
      <c r="C506" s="41"/>
      <c r="D506" s="240" t="s">
        <v>130</v>
      </c>
      <c r="E506" s="41"/>
      <c r="F506" s="241" t="s">
        <v>948</v>
      </c>
      <c r="G506" s="41"/>
      <c r="H506" s="41"/>
      <c r="I506" s="147"/>
      <c r="J506" s="41"/>
      <c r="K506" s="41"/>
      <c r="L506" s="45"/>
      <c r="M506" s="242"/>
      <c r="N506" s="243"/>
      <c r="O506" s="85"/>
      <c r="P506" s="85"/>
      <c r="Q506" s="85"/>
      <c r="R506" s="85"/>
      <c r="S506" s="85"/>
      <c r="T506" s="86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T506" s="18" t="s">
        <v>130</v>
      </c>
      <c r="AU506" s="18" t="s">
        <v>78</v>
      </c>
    </row>
    <row r="507" s="2" customFormat="1" ht="16.5" customHeight="1">
      <c r="A507" s="39"/>
      <c r="B507" s="40"/>
      <c r="C507" s="227" t="s">
        <v>949</v>
      </c>
      <c r="D507" s="227" t="s">
        <v>123</v>
      </c>
      <c r="E507" s="228" t="s">
        <v>950</v>
      </c>
      <c r="F507" s="229" t="s">
        <v>951</v>
      </c>
      <c r="G507" s="230" t="s">
        <v>345</v>
      </c>
      <c r="H507" s="231">
        <v>300</v>
      </c>
      <c r="I507" s="232"/>
      <c r="J507" s="233">
        <f>ROUND(I507*H507,2)</f>
        <v>0</v>
      </c>
      <c r="K507" s="229" t="s">
        <v>127</v>
      </c>
      <c r="L507" s="45"/>
      <c r="M507" s="234" t="s">
        <v>19</v>
      </c>
      <c r="N507" s="235" t="s">
        <v>40</v>
      </c>
      <c r="O507" s="85"/>
      <c r="P507" s="236">
        <f>O507*H507</f>
        <v>0</v>
      </c>
      <c r="Q507" s="236">
        <v>0</v>
      </c>
      <c r="R507" s="236">
        <f>Q507*H507</f>
        <v>0</v>
      </c>
      <c r="S507" s="236">
        <v>0</v>
      </c>
      <c r="T507" s="237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38" t="s">
        <v>141</v>
      </c>
      <c r="AT507" s="238" t="s">
        <v>123</v>
      </c>
      <c r="AU507" s="238" t="s">
        <v>78</v>
      </c>
      <c r="AY507" s="18" t="s">
        <v>120</v>
      </c>
      <c r="BE507" s="239">
        <f>IF(N507="základní",J507,0)</f>
        <v>0</v>
      </c>
      <c r="BF507" s="239">
        <f>IF(N507="snížená",J507,0)</f>
        <v>0</v>
      </c>
      <c r="BG507" s="239">
        <f>IF(N507="zákl. přenesená",J507,0)</f>
        <v>0</v>
      </c>
      <c r="BH507" s="239">
        <f>IF(N507="sníž. přenesená",J507,0)</f>
        <v>0</v>
      </c>
      <c r="BI507" s="239">
        <f>IF(N507="nulová",J507,0)</f>
        <v>0</v>
      </c>
      <c r="BJ507" s="18" t="s">
        <v>76</v>
      </c>
      <c r="BK507" s="239">
        <f>ROUND(I507*H507,2)</f>
        <v>0</v>
      </c>
      <c r="BL507" s="18" t="s">
        <v>141</v>
      </c>
      <c r="BM507" s="238" t="s">
        <v>952</v>
      </c>
    </row>
    <row r="508" s="2" customFormat="1">
      <c r="A508" s="39"/>
      <c r="B508" s="40"/>
      <c r="C508" s="41"/>
      <c r="D508" s="240" t="s">
        <v>130</v>
      </c>
      <c r="E508" s="41"/>
      <c r="F508" s="241" t="s">
        <v>953</v>
      </c>
      <c r="G508" s="41"/>
      <c r="H508" s="41"/>
      <c r="I508" s="147"/>
      <c r="J508" s="41"/>
      <c r="K508" s="41"/>
      <c r="L508" s="45"/>
      <c r="M508" s="242"/>
      <c r="N508" s="243"/>
      <c r="O508" s="85"/>
      <c r="P508" s="85"/>
      <c r="Q508" s="85"/>
      <c r="R508" s="85"/>
      <c r="S508" s="85"/>
      <c r="T508" s="86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T508" s="18" t="s">
        <v>130</v>
      </c>
      <c r="AU508" s="18" t="s">
        <v>78</v>
      </c>
    </row>
    <row r="509" s="2" customFormat="1" ht="16.5" customHeight="1">
      <c r="A509" s="39"/>
      <c r="B509" s="40"/>
      <c r="C509" s="227" t="s">
        <v>954</v>
      </c>
      <c r="D509" s="227" t="s">
        <v>123</v>
      </c>
      <c r="E509" s="228" t="s">
        <v>955</v>
      </c>
      <c r="F509" s="229" t="s">
        <v>956</v>
      </c>
      <c r="G509" s="230" t="s">
        <v>345</v>
      </c>
      <c r="H509" s="231">
        <v>10</v>
      </c>
      <c r="I509" s="232"/>
      <c r="J509" s="233">
        <f>ROUND(I509*H509,2)</f>
        <v>0</v>
      </c>
      <c r="K509" s="229" t="s">
        <v>127</v>
      </c>
      <c r="L509" s="45"/>
      <c r="M509" s="234" t="s">
        <v>19</v>
      </c>
      <c r="N509" s="235" t="s">
        <v>40</v>
      </c>
      <c r="O509" s="85"/>
      <c r="P509" s="236">
        <f>O509*H509</f>
        <v>0</v>
      </c>
      <c r="Q509" s="236">
        <v>0.15540000000000001</v>
      </c>
      <c r="R509" s="236">
        <f>Q509*H509</f>
        <v>1.5540000000000001</v>
      </c>
      <c r="S509" s="236">
        <v>0</v>
      </c>
      <c r="T509" s="237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38" t="s">
        <v>141</v>
      </c>
      <c r="AT509" s="238" t="s">
        <v>123</v>
      </c>
      <c r="AU509" s="238" t="s">
        <v>78</v>
      </c>
      <c r="AY509" s="18" t="s">
        <v>120</v>
      </c>
      <c r="BE509" s="239">
        <f>IF(N509="základní",J509,0)</f>
        <v>0</v>
      </c>
      <c r="BF509" s="239">
        <f>IF(N509="snížená",J509,0)</f>
        <v>0</v>
      </c>
      <c r="BG509" s="239">
        <f>IF(N509="zákl. přenesená",J509,0)</f>
        <v>0</v>
      </c>
      <c r="BH509" s="239">
        <f>IF(N509="sníž. přenesená",J509,0)</f>
        <v>0</v>
      </c>
      <c r="BI509" s="239">
        <f>IF(N509="nulová",J509,0)</f>
        <v>0</v>
      </c>
      <c r="BJ509" s="18" t="s">
        <v>76</v>
      </c>
      <c r="BK509" s="239">
        <f>ROUND(I509*H509,2)</f>
        <v>0</v>
      </c>
      <c r="BL509" s="18" t="s">
        <v>141</v>
      </c>
      <c r="BM509" s="238" t="s">
        <v>957</v>
      </c>
    </row>
    <row r="510" s="2" customFormat="1">
      <c r="A510" s="39"/>
      <c r="B510" s="40"/>
      <c r="C510" s="41"/>
      <c r="D510" s="240" t="s">
        <v>130</v>
      </c>
      <c r="E510" s="41"/>
      <c r="F510" s="241" t="s">
        <v>958</v>
      </c>
      <c r="G510" s="41"/>
      <c r="H510" s="41"/>
      <c r="I510" s="147"/>
      <c r="J510" s="41"/>
      <c r="K510" s="41"/>
      <c r="L510" s="45"/>
      <c r="M510" s="242"/>
      <c r="N510" s="243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130</v>
      </c>
      <c r="AU510" s="18" t="s">
        <v>78</v>
      </c>
    </row>
    <row r="511" s="13" customFormat="1">
      <c r="A511" s="13"/>
      <c r="B511" s="244"/>
      <c r="C511" s="245"/>
      <c r="D511" s="240" t="s">
        <v>131</v>
      </c>
      <c r="E511" s="246" t="s">
        <v>19</v>
      </c>
      <c r="F511" s="247" t="s">
        <v>959</v>
      </c>
      <c r="G511" s="245"/>
      <c r="H511" s="246" t="s">
        <v>19</v>
      </c>
      <c r="I511" s="248"/>
      <c r="J511" s="245"/>
      <c r="K511" s="245"/>
      <c r="L511" s="249"/>
      <c r="M511" s="250"/>
      <c r="N511" s="251"/>
      <c r="O511" s="251"/>
      <c r="P511" s="251"/>
      <c r="Q511" s="251"/>
      <c r="R511" s="251"/>
      <c r="S511" s="251"/>
      <c r="T511" s="25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3" t="s">
        <v>131</v>
      </c>
      <c r="AU511" s="253" t="s">
        <v>78</v>
      </c>
      <c r="AV511" s="13" t="s">
        <v>76</v>
      </c>
      <c r="AW511" s="13" t="s">
        <v>31</v>
      </c>
      <c r="AX511" s="13" t="s">
        <v>69</v>
      </c>
      <c r="AY511" s="253" t="s">
        <v>120</v>
      </c>
    </row>
    <row r="512" s="14" customFormat="1">
      <c r="A512" s="14"/>
      <c r="B512" s="254"/>
      <c r="C512" s="255"/>
      <c r="D512" s="240" t="s">
        <v>131</v>
      </c>
      <c r="E512" s="256" t="s">
        <v>19</v>
      </c>
      <c r="F512" s="257" t="s">
        <v>960</v>
      </c>
      <c r="G512" s="255"/>
      <c r="H512" s="258">
        <v>10</v>
      </c>
      <c r="I512" s="259"/>
      <c r="J512" s="255"/>
      <c r="K512" s="255"/>
      <c r="L512" s="260"/>
      <c r="M512" s="261"/>
      <c r="N512" s="262"/>
      <c r="O512" s="262"/>
      <c r="P512" s="262"/>
      <c r="Q512" s="262"/>
      <c r="R512" s="262"/>
      <c r="S512" s="262"/>
      <c r="T512" s="26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4" t="s">
        <v>131</v>
      </c>
      <c r="AU512" s="264" t="s">
        <v>78</v>
      </c>
      <c r="AV512" s="14" t="s">
        <v>78</v>
      </c>
      <c r="AW512" s="14" t="s">
        <v>31</v>
      </c>
      <c r="AX512" s="14" t="s">
        <v>76</v>
      </c>
      <c r="AY512" s="264" t="s">
        <v>120</v>
      </c>
    </row>
    <row r="513" s="2" customFormat="1" ht="16.5" customHeight="1">
      <c r="A513" s="39"/>
      <c r="B513" s="40"/>
      <c r="C513" s="280" t="s">
        <v>961</v>
      </c>
      <c r="D513" s="280" t="s">
        <v>503</v>
      </c>
      <c r="E513" s="281" t="s">
        <v>962</v>
      </c>
      <c r="F513" s="282" t="s">
        <v>963</v>
      </c>
      <c r="G513" s="283" t="s">
        <v>345</v>
      </c>
      <c r="H513" s="284">
        <v>10</v>
      </c>
      <c r="I513" s="285"/>
      <c r="J513" s="286">
        <f>ROUND(I513*H513,2)</f>
        <v>0</v>
      </c>
      <c r="K513" s="282" t="s">
        <v>127</v>
      </c>
      <c r="L513" s="287"/>
      <c r="M513" s="288" t="s">
        <v>19</v>
      </c>
      <c r="N513" s="289" t="s">
        <v>40</v>
      </c>
      <c r="O513" s="85"/>
      <c r="P513" s="236">
        <f>O513*H513</f>
        <v>0</v>
      </c>
      <c r="Q513" s="236">
        <v>0.108</v>
      </c>
      <c r="R513" s="236">
        <f>Q513*H513</f>
        <v>1.0800000000000001</v>
      </c>
      <c r="S513" s="236">
        <v>0</v>
      </c>
      <c r="T513" s="237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38" t="s">
        <v>159</v>
      </c>
      <c r="AT513" s="238" t="s">
        <v>503</v>
      </c>
      <c r="AU513" s="238" t="s">
        <v>78</v>
      </c>
      <c r="AY513" s="18" t="s">
        <v>120</v>
      </c>
      <c r="BE513" s="239">
        <f>IF(N513="základní",J513,0)</f>
        <v>0</v>
      </c>
      <c r="BF513" s="239">
        <f>IF(N513="snížená",J513,0)</f>
        <v>0</v>
      </c>
      <c r="BG513" s="239">
        <f>IF(N513="zákl. přenesená",J513,0)</f>
        <v>0</v>
      </c>
      <c r="BH513" s="239">
        <f>IF(N513="sníž. přenesená",J513,0)</f>
        <v>0</v>
      </c>
      <c r="BI513" s="239">
        <f>IF(N513="nulová",J513,0)</f>
        <v>0</v>
      </c>
      <c r="BJ513" s="18" t="s">
        <v>76</v>
      </c>
      <c r="BK513" s="239">
        <f>ROUND(I513*H513,2)</f>
        <v>0</v>
      </c>
      <c r="BL513" s="18" t="s">
        <v>141</v>
      </c>
      <c r="BM513" s="238" t="s">
        <v>964</v>
      </c>
    </row>
    <row r="514" s="2" customFormat="1">
      <c r="A514" s="39"/>
      <c r="B514" s="40"/>
      <c r="C514" s="41"/>
      <c r="D514" s="240" t="s">
        <v>130</v>
      </c>
      <c r="E514" s="41"/>
      <c r="F514" s="241" t="s">
        <v>963</v>
      </c>
      <c r="G514" s="41"/>
      <c r="H514" s="41"/>
      <c r="I514" s="147"/>
      <c r="J514" s="41"/>
      <c r="K514" s="41"/>
      <c r="L514" s="45"/>
      <c r="M514" s="242"/>
      <c r="N514" s="243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130</v>
      </c>
      <c r="AU514" s="18" t="s">
        <v>78</v>
      </c>
    </row>
    <row r="515" s="2" customFormat="1" ht="16.5" customHeight="1">
      <c r="A515" s="39"/>
      <c r="B515" s="40"/>
      <c r="C515" s="227" t="s">
        <v>965</v>
      </c>
      <c r="D515" s="227" t="s">
        <v>123</v>
      </c>
      <c r="E515" s="228" t="s">
        <v>966</v>
      </c>
      <c r="F515" s="229" t="s">
        <v>967</v>
      </c>
      <c r="G515" s="230" t="s">
        <v>345</v>
      </c>
      <c r="H515" s="231">
        <v>17</v>
      </c>
      <c r="I515" s="232"/>
      <c r="J515" s="233">
        <f>ROUND(I515*H515,2)</f>
        <v>0</v>
      </c>
      <c r="K515" s="229" t="s">
        <v>127</v>
      </c>
      <c r="L515" s="45"/>
      <c r="M515" s="234" t="s">
        <v>19</v>
      </c>
      <c r="N515" s="235" t="s">
        <v>40</v>
      </c>
      <c r="O515" s="85"/>
      <c r="P515" s="236">
        <f>O515*H515</f>
        <v>0</v>
      </c>
      <c r="Q515" s="236">
        <v>0.1295</v>
      </c>
      <c r="R515" s="236">
        <f>Q515*H515</f>
        <v>2.2015000000000002</v>
      </c>
      <c r="S515" s="236">
        <v>0</v>
      </c>
      <c r="T515" s="237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38" t="s">
        <v>141</v>
      </c>
      <c r="AT515" s="238" t="s">
        <v>123</v>
      </c>
      <c r="AU515" s="238" t="s">
        <v>78</v>
      </c>
      <c r="AY515" s="18" t="s">
        <v>120</v>
      </c>
      <c r="BE515" s="239">
        <f>IF(N515="základní",J515,0)</f>
        <v>0</v>
      </c>
      <c r="BF515" s="239">
        <f>IF(N515="snížená",J515,0)</f>
        <v>0</v>
      </c>
      <c r="BG515" s="239">
        <f>IF(N515="zákl. přenesená",J515,0)</f>
        <v>0</v>
      </c>
      <c r="BH515" s="239">
        <f>IF(N515="sníž. přenesená",J515,0)</f>
        <v>0</v>
      </c>
      <c r="BI515" s="239">
        <f>IF(N515="nulová",J515,0)</f>
        <v>0</v>
      </c>
      <c r="BJ515" s="18" t="s">
        <v>76</v>
      </c>
      <c r="BK515" s="239">
        <f>ROUND(I515*H515,2)</f>
        <v>0</v>
      </c>
      <c r="BL515" s="18" t="s">
        <v>141</v>
      </c>
      <c r="BM515" s="238" t="s">
        <v>968</v>
      </c>
    </row>
    <row r="516" s="2" customFormat="1">
      <c r="A516" s="39"/>
      <c r="B516" s="40"/>
      <c r="C516" s="41"/>
      <c r="D516" s="240" t="s">
        <v>130</v>
      </c>
      <c r="E516" s="41"/>
      <c r="F516" s="241" t="s">
        <v>969</v>
      </c>
      <c r="G516" s="41"/>
      <c r="H516" s="41"/>
      <c r="I516" s="147"/>
      <c r="J516" s="41"/>
      <c r="K516" s="41"/>
      <c r="L516" s="45"/>
      <c r="M516" s="242"/>
      <c r="N516" s="243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130</v>
      </c>
      <c r="AU516" s="18" t="s">
        <v>78</v>
      </c>
    </row>
    <row r="517" s="13" customFormat="1">
      <c r="A517" s="13"/>
      <c r="B517" s="244"/>
      <c r="C517" s="245"/>
      <c r="D517" s="240" t="s">
        <v>131</v>
      </c>
      <c r="E517" s="246" t="s">
        <v>19</v>
      </c>
      <c r="F517" s="247" t="s">
        <v>970</v>
      </c>
      <c r="G517" s="245"/>
      <c r="H517" s="246" t="s">
        <v>19</v>
      </c>
      <c r="I517" s="248"/>
      <c r="J517" s="245"/>
      <c r="K517" s="245"/>
      <c r="L517" s="249"/>
      <c r="M517" s="250"/>
      <c r="N517" s="251"/>
      <c r="O517" s="251"/>
      <c r="P517" s="251"/>
      <c r="Q517" s="251"/>
      <c r="R517" s="251"/>
      <c r="S517" s="251"/>
      <c r="T517" s="252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3" t="s">
        <v>131</v>
      </c>
      <c r="AU517" s="253" t="s">
        <v>78</v>
      </c>
      <c r="AV517" s="13" t="s">
        <v>76</v>
      </c>
      <c r="AW517" s="13" t="s">
        <v>31</v>
      </c>
      <c r="AX517" s="13" t="s">
        <v>69</v>
      </c>
      <c r="AY517" s="253" t="s">
        <v>120</v>
      </c>
    </row>
    <row r="518" s="14" customFormat="1">
      <c r="A518" s="14"/>
      <c r="B518" s="254"/>
      <c r="C518" s="255"/>
      <c r="D518" s="240" t="s">
        <v>131</v>
      </c>
      <c r="E518" s="256" t="s">
        <v>19</v>
      </c>
      <c r="F518" s="257" t="s">
        <v>971</v>
      </c>
      <c r="G518" s="255"/>
      <c r="H518" s="258">
        <v>17</v>
      </c>
      <c r="I518" s="259"/>
      <c r="J518" s="255"/>
      <c r="K518" s="255"/>
      <c r="L518" s="260"/>
      <c r="M518" s="261"/>
      <c r="N518" s="262"/>
      <c r="O518" s="262"/>
      <c r="P518" s="262"/>
      <c r="Q518" s="262"/>
      <c r="R518" s="262"/>
      <c r="S518" s="262"/>
      <c r="T518" s="263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4" t="s">
        <v>131</v>
      </c>
      <c r="AU518" s="264" t="s">
        <v>78</v>
      </c>
      <c r="AV518" s="14" t="s">
        <v>78</v>
      </c>
      <c r="AW518" s="14" t="s">
        <v>31</v>
      </c>
      <c r="AX518" s="14" t="s">
        <v>76</v>
      </c>
      <c r="AY518" s="264" t="s">
        <v>120</v>
      </c>
    </row>
    <row r="519" s="2" customFormat="1" ht="16.5" customHeight="1">
      <c r="A519" s="39"/>
      <c r="B519" s="40"/>
      <c r="C519" s="280" t="s">
        <v>972</v>
      </c>
      <c r="D519" s="280" t="s">
        <v>503</v>
      </c>
      <c r="E519" s="281" t="s">
        <v>973</v>
      </c>
      <c r="F519" s="282" t="s">
        <v>974</v>
      </c>
      <c r="G519" s="283" t="s">
        <v>345</v>
      </c>
      <c r="H519" s="284">
        <v>17</v>
      </c>
      <c r="I519" s="285"/>
      <c r="J519" s="286">
        <f>ROUND(I519*H519,2)</f>
        <v>0</v>
      </c>
      <c r="K519" s="282" t="s">
        <v>127</v>
      </c>
      <c r="L519" s="287"/>
      <c r="M519" s="288" t="s">
        <v>19</v>
      </c>
      <c r="N519" s="289" t="s">
        <v>40</v>
      </c>
      <c r="O519" s="85"/>
      <c r="P519" s="236">
        <f>O519*H519</f>
        <v>0</v>
      </c>
      <c r="Q519" s="236">
        <v>0.055</v>
      </c>
      <c r="R519" s="236">
        <f>Q519*H519</f>
        <v>0.93500000000000005</v>
      </c>
      <c r="S519" s="236">
        <v>0</v>
      </c>
      <c r="T519" s="237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38" t="s">
        <v>159</v>
      </c>
      <c r="AT519" s="238" t="s">
        <v>503</v>
      </c>
      <c r="AU519" s="238" t="s">
        <v>78</v>
      </c>
      <c r="AY519" s="18" t="s">
        <v>120</v>
      </c>
      <c r="BE519" s="239">
        <f>IF(N519="základní",J519,0)</f>
        <v>0</v>
      </c>
      <c r="BF519" s="239">
        <f>IF(N519="snížená",J519,0)</f>
        <v>0</v>
      </c>
      <c r="BG519" s="239">
        <f>IF(N519="zákl. přenesená",J519,0)</f>
        <v>0</v>
      </c>
      <c r="BH519" s="239">
        <f>IF(N519="sníž. přenesená",J519,0)</f>
        <v>0</v>
      </c>
      <c r="BI519" s="239">
        <f>IF(N519="nulová",J519,0)</f>
        <v>0</v>
      </c>
      <c r="BJ519" s="18" t="s">
        <v>76</v>
      </c>
      <c r="BK519" s="239">
        <f>ROUND(I519*H519,2)</f>
        <v>0</v>
      </c>
      <c r="BL519" s="18" t="s">
        <v>141</v>
      </c>
      <c r="BM519" s="238" t="s">
        <v>975</v>
      </c>
    </row>
    <row r="520" s="2" customFormat="1">
      <c r="A520" s="39"/>
      <c r="B520" s="40"/>
      <c r="C520" s="41"/>
      <c r="D520" s="240" t="s">
        <v>130</v>
      </c>
      <c r="E520" s="41"/>
      <c r="F520" s="241" t="s">
        <v>974</v>
      </c>
      <c r="G520" s="41"/>
      <c r="H520" s="41"/>
      <c r="I520" s="147"/>
      <c r="J520" s="41"/>
      <c r="K520" s="41"/>
      <c r="L520" s="45"/>
      <c r="M520" s="242"/>
      <c r="N520" s="243"/>
      <c r="O520" s="85"/>
      <c r="P520" s="85"/>
      <c r="Q520" s="85"/>
      <c r="R520" s="85"/>
      <c r="S520" s="85"/>
      <c r="T520" s="86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18" t="s">
        <v>130</v>
      </c>
      <c r="AU520" s="18" t="s">
        <v>78</v>
      </c>
    </row>
    <row r="521" s="2" customFormat="1" ht="16.5" customHeight="1">
      <c r="A521" s="39"/>
      <c r="B521" s="40"/>
      <c r="C521" s="227" t="s">
        <v>976</v>
      </c>
      <c r="D521" s="227" t="s">
        <v>123</v>
      </c>
      <c r="E521" s="228" t="s">
        <v>977</v>
      </c>
      <c r="F521" s="229" t="s">
        <v>978</v>
      </c>
      <c r="G521" s="230" t="s">
        <v>363</v>
      </c>
      <c r="H521" s="231">
        <v>1.2150000000000001</v>
      </c>
      <c r="I521" s="232"/>
      <c r="J521" s="233">
        <f>ROUND(I521*H521,2)</f>
        <v>0</v>
      </c>
      <c r="K521" s="229" t="s">
        <v>127</v>
      </c>
      <c r="L521" s="45"/>
      <c r="M521" s="234" t="s">
        <v>19</v>
      </c>
      <c r="N521" s="235" t="s">
        <v>40</v>
      </c>
      <c r="O521" s="85"/>
      <c r="P521" s="236">
        <f>O521*H521</f>
        <v>0</v>
      </c>
      <c r="Q521" s="236">
        <v>2.2563399999999998</v>
      </c>
      <c r="R521" s="236">
        <f>Q521*H521</f>
        <v>2.7414530999999998</v>
      </c>
      <c r="S521" s="236">
        <v>0</v>
      </c>
      <c r="T521" s="237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38" t="s">
        <v>141</v>
      </c>
      <c r="AT521" s="238" t="s">
        <v>123</v>
      </c>
      <c r="AU521" s="238" t="s">
        <v>78</v>
      </c>
      <c r="AY521" s="18" t="s">
        <v>120</v>
      </c>
      <c r="BE521" s="239">
        <f>IF(N521="základní",J521,0)</f>
        <v>0</v>
      </c>
      <c r="BF521" s="239">
        <f>IF(N521="snížená",J521,0)</f>
        <v>0</v>
      </c>
      <c r="BG521" s="239">
        <f>IF(N521="zákl. přenesená",J521,0)</f>
        <v>0</v>
      </c>
      <c r="BH521" s="239">
        <f>IF(N521="sníž. přenesená",J521,0)</f>
        <v>0</v>
      </c>
      <c r="BI521" s="239">
        <f>IF(N521="nulová",J521,0)</f>
        <v>0</v>
      </c>
      <c r="BJ521" s="18" t="s">
        <v>76</v>
      </c>
      <c r="BK521" s="239">
        <f>ROUND(I521*H521,2)</f>
        <v>0</v>
      </c>
      <c r="BL521" s="18" t="s">
        <v>141</v>
      </c>
      <c r="BM521" s="238" t="s">
        <v>979</v>
      </c>
    </row>
    <row r="522" s="2" customFormat="1">
      <c r="A522" s="39"/>
      <c r="B522" s="40"/>
      <c r="C522" s="41"/>
      <c r="D522" s="240" t="s">
        <v>130</v>
      </c>
      <c r="E522" s="41"/>
      <c r="F522" s="241" t="s">
        <v>980</v>
      </c>
      <c r="G522" s="41"/>
      <c r="H522" s="41"/>
      <c r="I522" s="147"/>
      <c r="J522" s="41"/>
      <c r="K522" s="41"/>
      <c r="L522" s="45"/>
      <c r="M522" s="242"/>
      <c r="N522" s="243"/>
      <c r="O522" s="85"/>
      <c r="P522" s="85"/>
      <c r="Q522" s="85"/>
      <c r="R522" s="85"/>
      <c r="S522" s="85"/>
      <c r="T522" s="86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T522" s="18" t="s">
        <v>130</v>
      </c>
      <c r="AU522" s="18" t="s">
        <v>78</v>
      </c>
    </row>
    <row r="523" s="14" customFormat="1">
      <c r="A523" s="14"/>
      <c r="B523" s="254"/>
      <c r="C523" s="255"/>
      <c r="D523" s="240" t="s">
        <v>131</v>
      </c>
      <c r="E523" s="256" t="s">
        <v>19</v>
      </c>
      <c r="F523" s="257" t="s">
        <v>981</v>
      </c>
      <c r="G523" s="255"/>
      <c r="H523" s="258">
        <v>1.2150000000000001</v>
      </c>
      <c r="I523" s="259"/>
      <c r="J523" s="255"/>
      <c r="K523" s="255"/>
      <c r="L523" s="260"/>
      <c r="M523" s="261"/>
      <c r="N523" s="262"/>
      <c r="O523" s="262"/>
      <c r="P523" s="262"/>
      <c r="Q523" s="262"/>
      <c r="R523" s="262"/>
      <c r="S523" s="262"/>
      <c r="T523" s="263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4" t="s">
        <v>131</v>
      </c>
      <c r="AU523" s="264" t="s">
        <v>78</v>
      </c>
      <c r="AV523" s="14" t="s">
        <v>78</v>
      </c>
      <c r="AW523" s="14" t="s">
        <v>31</v>
      </c>
      <c r="AX523" s="14" t="s">
        <v>76</v>
      </c>
      <c r="AY523" s="264" t="s">
        <v>120</v>
      </c>
    </row>
    <row r="524" s="2" customFormat="1" ht="16.5" customHeight="1">
      <c r="A524" s="39"/>
      <c r="B524" s="40"/>
      <c r="C524" s="227" t="s">
        <v>982</v>
      </c>
      <c r="D524" s="227" t="s">
        <v>123</v>
      </c>
      <c r="E524" s="228" t="s">
        <v>983</v>
      </c>
      <c r="F524" s="229" t="s">
        <v>984</v>
      </c>
      <c r="G524" s="230" t="s">
        <v>345</v>
      </c>
      <c r="H524" s="231">
        <v>54</v>
      </c>
      <c r="I524" s="232"/>
      <c r="J524" s="233">
        <f>ROUND(I524*H524,2)</f>
        <v>0</v>
      </c>
      <c r="K524" s="229" t="s">
        <v>127</v>
      </c>
      <c r="L524" s="45"/>
      <c r="M524" s="234" t="s">
        <v>19</v>
      </c>
      <c r="N524" s="235" t="s">
        <v>40</v>
      </c>
      <c r="O524" s="85"/>
      <c r="P524" s="236">
        <f>O524*H524</f>
        <v>0</v>
      </c>
      <c r="Q524" s="236">
        <v>1.0000000000000001E-05</v>
      </c>
      <c r="R524" s="236">
        <f>Q524*H524</f>
        <v>0.00054000000000000001</v>
      </c>
      <c r="S524" s="236">
        <v>0</v>
      </c>
      <c r="T524" s="237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38" t="s">
        <v>141</v>
      </c>
      <c r="AT524" s="238" t="s">
        <v>123</v>
      </c>
      <c r="AU524" s="238" t="s">
        <v>78</v>
      </c>
      <c r="AY524" s="18" t="s">
        <v>120</v>
      </c>
      <c r="BE524" s="239">
        <f>IF(N524="základní",J524,0)</f>
        <v>0</v>
      </c>
      <c r="BF524" s="239">
        <f>IF(N524="snížená",J524,0)</f>
        <v>0</v>
      </c>
      <c r="BG524" s="239">
        <f>IF(N524="zákl. přenesená",J524,0)</f>
        <v>0</v>
      </c>
      <c r="BH524" s="239">
        <f>IF(N524="sníž. přenesená",J524,0)</f>
        <v>0</v>
      </c>
      <c r="BI524" s="239">
        <f>IF(N524="nulová",J524,0)</f>
        <v>0</v>
      </c>
      <c r="BJ524" s="18" t="s">
        <v>76</v>
      </c>
      <c r="BK524" s="239">
        <f>ROUND(I524*H524,2)</f>
        <v>0</v>
      </c>
      <c r="BL524" s="18" t="s">
        <v>141</v>
      </c>
      <c r="BM524" s="238" t="s">
        <v>985</v>
      </c>
    </row>
    <row r="525" s="2" customFormat="1">
      <c r="A525" s="39"/>
      <c r="B525" s="40"/>
      <c r="C525" s="41"/>
      <c r="D525" s="240" t="s">
        <v>130</v>
      </c>
      <c r="E525" s="41"/>
      <c r="F525" s="241" t="s">
        <v>986</v>
      </c>
      <c r="G525" s="41"/>
      <c r="H525" s="41"/>
      <c r="I525" s="147"/>
      <c r="J525" s="41"/>
      <c r="K525" s="41"/>
      <c r="L525" s="45"/>
      <c r="M525" s="242"/>
      <c r="N525" s="243"/>
      <c r="O525" s="85"/>
      <c r="P525" s="85"/>
      <c r="Q525" s="85"/>
      <c r="R525" s="85"/>
      <c r="S525" s="85"/>
      <c r="T525" s="86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T525" s="18" t="s">
        <v>130</v>
      </c>
      <c r="AU525" s="18" t="s">
        <v>78</v>
      </c>
    </row>
    <row r="526" s="13" customFormat="1">
      <c r="A526" s="13"/>
      <c r="B526" s="244"/>
      <c r="C526" s="245"/>
      <c r="D526" s="240" t="s">
        <v>131</v>
      </c>
      <c r="E526" s="246" t="s">
        <v>19</v>
      </c>
      <c r="F526" s="247" t="s">
        <v>987</v>
      </c>
      <c r="G526" s="245"/>
      <c r="H526" s="246" t="s">
        <v>19</v>
      </c>
      <c r="I526" s="248"/>
      <c r="J526" s="245"/>
      <c r="K526" s="245"/>
      <c r="L526" s="249"/>
      <c r="M526" s="250"/>
      <c r="N526" s="251"/>
      <c r="O526" s="251"/>
      <c r="P526" s="251"/>
      <c r="Q526" s="251"/>
      <c r="R526" s="251"/>
      <c r="S526" s="251"/>
      <c r="T526" s="252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53" t="s">
        <v>131</v>
      </c>
      <c r="AU526" s="253" t="s">
        <v>78</v>
      </c>
      <c r="AV526" s="13" t="s">
        <v>76</v>
      </c>
      <c r="AW526" s="13" t="s">
        <v>31</v>
      </c>
      <c r="AX526" s="13" t="s">
        <v>69</v>
      </c>
      <c r="AY526" s="253" t="s">
        <v>120</v>
      </c>
    </row>
    <row r="527" s="14" customFormat="1">
      <c r="A527" s="14"/>
      <c r="B527" s="254"/>
      <c r="C527" s="255"/>
      <c r="D527" s="240" t="s">
        <v>131</v>
      </c>
      <c r="E527" s="256" t="s">
        <v>19</v>
      </c>
      <c r="F527" s="257" t="s">
        <v>988</v>
      </c>
      <c r="G527" s="255"/>
      <c r="H527" s="258">
        <v>54</v>
      </c>
      <c r="I527" s="259"/>
      <c r="J527" s="255"/>
      <c r="K527" s="255"/>
      <c r="L527" s="260"/>
      <c r="M527" s="261"/>
      <c r="N527" s="262"/>
      <c r="O527" s="262"/>
      <c r="P527" s="262"/>
      <c r="Q527" s="262"/>
      <c r="R527" s="262"/>
      <c r="S527" s="262"/>
      <c r="T527" s="263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64" t="s">
        <v>131</v>
      </c>
      <c r="AU527" s="264" t="s">
        <v>78</v>
      </c>
      <c r="AV527" s="14" t="s">
        <v>78</v>
      </c>
      <c r="AW527" s="14" t="s">
        <v>31</v>
      </c>
      <c r="AX527" s="14" t="s">
        <v>76</v>
      </c>
      <c r="AY527" s="264" t="s">
        <v>120</v>
      </c>
    </row>
    <row r="528" s="2" customFormat="1" ht="16.5" customHeight="1">
      <c r="A528" s="39"/>
      <c r="B528" s="40"/>
      <c r="C528" s="227" t="s">
        <v>989</v>
      </c>
      <c r="D528" s="227" t="s">
        <v>123</v>
      </c>
      <c r="E528" s="228" t="s">
        <v>990</v>
      </c>
      <c r="F528" s="229" t="s">
        <v>991</v>
      </c>
      <c r="G528" s="230" t="s">
        <v>345</v>
      </c>
      <c r="H528" s="231">
        <v>15.300000000000001</v>
      </c>
      <c r="I528" s="232"/>
      <c r="J528" s="233">
        <f>ROUND(I528*H528,2)</f>
        <v>0</v>
      </c>
      <c r="K528" s="229" t="s">
        <v>127</v>
      </c>
      <c r="L528" s="45"/>
      <c r="M528" s="234" t="s">
        <v>19</v>
      </c>
      <c r="N528" s="235" t="s">
        <v>40</v>
      </c>
      <c r="O528" s="85"/>
      <c r="P528" s="236">
        <f>O528*H528</f>
        <v>0</v>
      </c>
      <c r="Q528" s="236">
        <v>1.0000000000000001E-05</v>
      </c>
      <c r="R528" s="236">
        <f>Q528*H528</f>
        <v>0.00015300000000000003</v>
      </c>
      <c r="S528" s="236">
        <v>0</v>
      </c>
      <c r="T528" s="237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38" t="s">
        <v>141</v>
      </c>
      <c r="AT528" s="238" t="s">
        <v>123</v>
      </c>
      <c r="AU528" s="238" t="s">
        <v>78</v>
      </c>
      <c r="AY528" s="18" t="s">
        <v>120</v>
      </c>
      <c r="BE528" s="239">
        <f>IF(N528="základní",J528,0)</f>
        <v>0</v>
      </c>
      <c r="BF528" s="239">
        <f>IF(N528="snížená",J528,0)</f>
        <v>0</v>
      </c>
      <c r="BG528" s="239">
        <f>IF(N528="zákl. přenesená",J528,0)</f>
        <v>0</v>
      </c>
      <c r="BH528" s="239">
        <f>IF(N528="sníž. přenesená",J528,0)</f>
        <v>0</v>
      </c>
      <c r="BI528" s="239">
        <f>IF(N528="nulová",J528,0)</f>
        <v>0</v>
      </c>
      <c r="BJ528" s="18" t="s">
        <v>76</v>
      </c>
      <c r="BK528" s="239">
        <f>ROUND(I528*H528,2)</f>
        <v>0</v>
      </c>
      <c r="BL528" s="18" t="s">
        <v>141</v>
      </c>
      <c r="BM528" s="238" t="s">
        <v>992</v>
      </c>
    </row>
    <row r="529" s="2" customFormat="1">
      <c r="A529" s="39"/>
      <c r="B529" s="40"/>
      <c r="C529" s="41"/>
      <c r="D529" s="240" t="s">
        <v>130</v>
      </c>
      <c r="E529" s="41"/>
      <c r="F529" s="241" t="s">
        <v>993</v>
      </c>
      <c r="G529" s="41"/>
      <c r="H529" s="41"/>
      <c r="I529" s="147"/>
      <c r="J529" s="41"/>
      <c r="K529" s="41"/>
      <c r="L529" s="45"/>
      <c r="M529" s="242"/>
      <c r="N529" s="243"/>
      <c r="O529" s="85"/>
      <c r="P529" s="85"/>
      <c r="Q529" s="85"/>
      <c r="R529" s="85"/>
      <c r="S529" s="85"/>
      <c r="T529" s="86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T529" s="18" t="s">
        <v>130</v>
      </c>
      <c r="AU529" s="18" t="s">
        <v>78</v>
      </c>
    </row>
    <row r="530" s="14" customFormat="1">
      <c r="A530" s="14"/>
      <c r="B530" s="254"/>
      <c r="C530" s="255"/>
      <c r="D530" s="240" t="s">
        <v>131</v>
      </c>
      <c r="E530" s="256" t="s">
        <v>19</v>
      </c>
      <c r="F530" s="257" t="s">
        <v>994</v>
      </c>
      <c r="G530" s="255"/>
      <c r="H530" s="258">
        <v>15.300000000000001</v>
      </c>
      <c r="I530" s="259"/>
      <c r="J530" s="255"/>
      <c r="K530" s="255"/>
      <c r="L530" s="260"/>
      <c r="M530" s="261"/>
      <c r="N530" s="262"/>
      <c r="O530" s="262"/>
      <c r="P530" s="262"/>
      <c r="Q530" s="262"/>
      <c r="R530" s="262"/>
      <c r="S530" s="262"/>
      <c r="T530" s="263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64" t="s">
        <v>131</v>
      </c>
      <c r="AU530" s="264" t="s">
        <v>78</v>
      </c>
      <c r="AV530" s="14" t="s">
        <v>78</v>
      </c>
      <c r="AW530" s="14" t="s">
        <v>31</v>
      </c>
      <c r="AX530" s="14" t="s">
        <v>76</v>
      </c>
      <c r="AY530" s="264" t="s">
        <v>120</v>
      </c>
    </row>
    <row r="531" s="2" customFormat="1" ht="16.5" customHeight="1">
      <c r="A531" s="39"/>
      <c r="B531" s="40"/>
      <c r="C531" s="227" t="s">
        <v>995</v>
      </c>
      <c r="D531" s="227" t="s">
        <v>123</v>
      </c>
      <c r="E531" s="228" t="s">
        <v>996</v>
      </c>
      <c r="F531" s="229" t="s">
        <v>997</v>
      </c>
      <c r="G531" s="230" t="s">
        <v>345</v>
      </c>
      <c r="H531" s="231">
        <v>135.40000000000001</v>
      </c>
      <c r="I531" s="232"/>
      <c r="J531" s="233">
        <f>ROUND(I531*H531,2)</f>
        <v>0</v>
      </c>
      <c r="K531" s="229" t="s">
        <v>127</v>
      </c>
      <c r="L531" s="45"/>
      <c r="M531" s="234" t="s">
        <v>19</v>
      </c>
      <c r="N531" s="235" t="s">
        <v>40</v>
      </c>
      <c r="O531" s="85"/>
      <c r="P531" s="236">
        <f>O531*H531</f>
        <v>0</v>
      </c>
      <c r="Q531" s="236">
        <v>0.00034000000000000002</v>
      </c>
      <c r="R531" s="236">
        <f>Q531*H531</f>
        <v>0.046036000000000007</v>
      </c>
      <c r="S531" s="236">
        <v>0</v>
      </c>
      <c r="T531" s="237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38" t="s">
        <v>141</v>
      </c>
      <c r="AT531" s="238" t="s">
        <v>123</v>
      </c>
      <c r="AU531" s="238" t="s">
        <v>78</v>
      </c>
      <c r="AY531" s="18" t="s">
        <v>120</v>
      </c>
      <c r="BE531" s="239">
        <f>IF(N531="základní",J531,0)</f>
        <v>0</v>
      </c>
      <c r="BF531" s="239">
        <f>IF(N531="snížená",J531,0)</f>
        <v>0</v>
      </c>
      <c r="BG531" s="239">
        <f>IF(N531="zákl. přenesená",J531,0)</f>
        <v>0</v>
      </c>
      <c r="BH531" s="239">
        <f>IF(N531="sníž. přenesená",J531,0)</f>
        <v>0</v>
      </c>
      <c r="BI531" s="239">
        <f>IF(N531="nulová",J531,0)</f>
        <v>0</v>
      </c>
      <c r="BJ531" s="18" t="s">
        <v>76</v>
      </c>
      <c r="BK531" s="239">
        <f>ROUND(I531*H531,2)</f>
        <v>0</v>
      </c>
      <c r="BL531" s="18" t="s">
        <v>141</v>
      </c>
      <c r="BM531" s="238" t="s">
        <v>998</v>
      </c>
    </row>
    <row r="532" s="2" customFormat="1">
      <c r="A532" s="39"/>
      <c r="B532" s="40"/>
      <c r="C532" s="41"/>
      <c r="D532" s="240" t="s">
        <v>130</v>
      </c>
      <c r="E532" s="41"/>
      <c r="F532" s="241" t="s">
        <v>999</v>
      </c>
      <c r="G532" s="41"/>
      <c r="H532" s="41"/>
      <c r="I532" s="147"/>
      <c r="J532" s="41"/>
      <c r="K532" s="41"/>
      <c r="L532" s="45"/>
      <c r="M532" s="242"/>
      <c r="N532" s="243"/>
      <c r="O532" s="85"/>
      <c r="P532" s="85"/>
      <c r="Q532" s="85"/>
      <c r="R532" s="85"/>
      <c r="S532" s="85"/>
      <c r="T532" s="86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130</v>
      </c>
      <c r="AU532" s="18" t="s">
        <v>78</v>
      </c>
    </row>
    <row r="533" s="14" customFormat="1">
      <c r="A533" s="14"/>
      <c r="B533" s="254"/>
      <c r="C533" s="255"/>
      <c r="D533" s="240" t="s">
        <v>131</v>
      </c>
      <c r="E533" s="256" t="s">
        <v>19</v>
      </c>
      <c r="F533" s="257" t="s">
        <v>1000</v>
      </c>
      <c r="G533" s="255"/>
      <c r="H533" s="258">
        <v>135.40000000000001</v>
      </c>
      <c r="I533" s="259"/>
      <c r="J533" s="255"/>
      <c r="K533" s="255"/>
      <c r="L533" s="260"/>
      <c r="M533" s="261"/>
      <c r="N533" s="262"/>
      <c r="O533" s="262"/>
      <c r="P533" s="262"/>
      <c r="Q533" s="262"/>
      <c r="R533" s="262"/>
      <c r="S533" s="262"/>
      <c r="T533" s="263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64" t="s">
        <v>131</v>
      </c>
      <c r="AU533" s="264" t="s">
        <v>78</v>
      </c>
      <c r="AV533" s="14" t="s">
        <v>78</v>
      </c>
      <c r="AW533" s="14" t="s">
        <v>31</v>
      </c>
      <c r="AX533" s="14" t="s">
        <v>76</v>
      </c>
      <c r="AY533" s="264" t="s">
        <v>120</v>
      </c>
    </row>
    <row r="534" s="2" customFormat="1" ht="16.5" customHeight="1">
      <c r="A534" s="39"/>
      <c r="B534" s="40"/>
      <c r="C534" s="227" t="s">
        <v>1001</v>
      </c>
      <c r="D534" s="227" t="s">
        <v>123</v>
      </c>
      <c r="E534" s="228" t="s">
        <v>1002</v>
      </c>
      <c r="F534" s="229" t="s">
        <v>1003</v>
      </c>
      <c r="G534" s="230" t="s">
        <v>345</v>
      </c>
      <c r="H534" s="231">
        <v>72.900000000000006</v>
      </c>
      <c r="I534" s="232"/>
      <c r="J534" s="233">
        <f>ROUND(I534*H534,2)</f>
        <v>0</v>
      </c>
      <c r="K534" s="229" t="s">
        <v>127</v>
      </c>
      <c r="L534" s="45"/>
      <c r="M534" s="234" t="s">
        <v>19</v>
      </c>
      <c r="N534" s="235" t="s">
        <v>40</v>
      </c>
      <c r="O534" s="85"/>
      <c r="P534" s="236">
        <f>O534*H534</f>
        <v>0</v>
      </c>
      <c r="Q534" s="236">
        <v>0.00088000000000000003</v>
      </c>
      <c r="R534" s="236">
        <f>Q534*H534</f>
        <v>0.064152000000000001</v>
      </c>
      <c r="S534" s="236">
        <v>0</v>
      </c>
      <c r="T534" s="237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8" t="s">
        <v>141</v>
      </c>
      <c r="AT534" s="238" t="s">
        <v>123</v>
      </c>
      <c r="AU534" s="238" t="s">
        <v>78</v>
      </c>
      <c r="AY534" s="18" t="s">
        <v>120</v>
      </c>
      <c r="BE534" s="239">
        <f>IF(N534="základní",J534,0)</f>
        <v>0</v>
      </c>
      <c r="BF534" s="239">
        <f>IF(N534="snížená",J534,0)</f>
        <v>0</v>
      </c>
      <c r="BG534" s="239">
        <f>IF(N534="zákl. přenesená",J534,0)</f>
        <v>0</v>
      </c>
      <c r="BH534" s="239">
        <f>IF(N534="sníž. přenesená",J534,0)</f>
        <v>0</v>
      </c>
      <c r="BI534" s="239">
        <f>IF(N534="nulová",J534,0)</f>
        <v>0</v>
      </c>
      <c r="BJ534" s="18" t="s">
        <v>76</v>
      </c>
      <c r="BK534" s="239">
        <f>ROUND(I534*H534,2)</f>
        <v>0</v>
      </c>
      <c r="BL534" s="18" t="s">
        <v>141</v>
      </c>
      <c r="BM534" s="238" t="s">
        <v>1004</v>
      </c>
    </row>
    <row r="535" s="2" customFormat="1">
      <c r="A535" s="39"/>
      <c r="B535" s="40"/>
      <c r="C535" s="41"/>
      <c r="D535" s="240" t="s">
        <v>130</v>
      </c>
      <c r="E535" s="41"/>
      <c r="F535" s="241" t="s">
        <v>1005</v>
      </c>
      <c r="G535" s="41"/>
      <c r="H535" s="41"/>
      <c r="I535" s="147"/>
      <c r="J535" s="41"/>
      <c r="K535" s="41"/>
      <c r="L535" s="45"/>
      <c r="M535" s="242"/>
      <c r="N535" s="243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130</v>
      </c>
      <c r="AU535" s="18" t="s">
        <v>78</v>
      </c>
    </row>
    <row r="536" s="14" customFormat="1">
      <c r="A536" s="14"/>
      <c r="B536" s="254"/>
      <c r="C536" s="255"/>
      <c r="D536" s="240" t="s">
        <v>131</v>
      </c>
      <c r="E536" s="256" t="s">
        <v>19</v>
      </c>
      <c r="F536" s="257" t="s">
        <v>994</v>
      </c>
      <c r="G536" s="255"/>
      <c r="H536" s="258">
        <v>15.300000000000001</v>
      </c>
      <c r="I536" s="259"/>
      <c r="J536" s="255"/>
      <c r="K536" s="255"/>
      <c r="L536" s="260"/>
      <c r="M536" s="261"/>
      <c r="N536" s="262"/>
      <c r="O536" s="262"/>
      <c r="P536" s="262"/>
      <c r="Q536" s="262"/>
      <c r="R536" s="262"/>
      <c r="S536" s="262"/>
      <c r="T536" s="263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64" t="s">
        <v>131</v>
      </c>
      <c r="AU536" s="264" t="s">
        <v>78</v>
      </c>
      <c r="AV536" s="14" t="s">
        <v>78</v>
      </c>
      <c r="AW536" s="14" t="s">
        <v>31</v>
      </c>
      <c r="AX536" s="14" t="s">
        <v>69</v>
      </c>
      <c r="AY536" s="264" t="s">
        <v>120</v>
      </c>
    </row>
    <row r="537" s="14" customFormat="1">
      <c r="A537" s="14"/>
      <c r="B537" s="254"/>
      <c r="C537" s="255"/>
      <c r="D537" s="240" t="s">
        <v>131</v>
      </c>
      <c r="E537" s="256" t="s">
        <v>19</v>
      </c>
      <c r="F537" s="257" t="s">
        <v>1006</v>
      </c>
      <c r="G537" s="255"/>
      <c r="H537" s="258">
        <v>9</v>
      </c>
      <c r="I537" s="259"/>
      <c r="J537" s="255"/>
      <c r="K537" s="255"/>
      <c r="L537" s="260"/>
      <c r="M537" s="261"/>
      <c r="N537" s="262"/>
      <c r="O537" s="262"/>
      <c r="P537" s="262"/>
      <c r="Q537" s="262"/>
      <c r="R537" s="262"/>
      <c r="S537" s="262"/>
      <c r="T537" s="263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4" t="s">
        <v>131</v>
      </c>
      <c r="AU537" s="264" t="s">
        <v>78</v>
      </c>
      <c r="AV537" s="14" t="s">
        <v>78</v>
      </c>
      <c r="AW537" s="14" t="s">
        <v>31</v>
      </c>
      <c r="AX537" s="14" t="s">
        <v>69</v>
      </c>
      <c r="AY537" s="264" t="s">
        <v>120</v>
      </c>
    </row>
    <row r="538" s="14" customFormat="1">
      <c r="A538" s="14"/>
      <c r="B538" s="254"/>
      <c r="C538" s="255"/>
      <c r="D538" s="240" t="s">
        <v>131</v>
      </c>
      <c r="E538" s="256" t="s">
        <v>19</v>
      </c>
      <c r="F538" s="257" t="s">
        <v>1007</v>
      </c>
      <c r="G538" s="255"/>
      <c r="H538" s="258">
        <v>48.600000000000001</v>
      </c>
      <c r="I538" s="259"/>
      <c r="J538" s="255"/>
      <c r="K538" s="255"/>
      <c r="L538" s="260"/>
      <c r="M538" s="261"/>
      <c r="N538" s="262"/>
      <c r="O538" s="262"/>
      <c r="P538" s="262"/>
      <c r="Q538" s="262"/>
      <c r="R538" s="262"/>
      <c r="S538" s="262"/>
      <c r="T538" s="263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4" t="s">
        <v>131</v>
      </c>
      <c r="AU538" s="264" t="s">
        <v>78</v>
      </c>
      <c r="AV538" s="14" t="s">
        <v>78</v>
      </c>
      <c r="AW538" s="14" t="s">
        <v>31</v>
      </c>
      <c r="AX538" s="14" t="s">
        <v>69</v>
      </c>
      <c r="AY538" s="264" t="s">
        <v>120</v>
      </c>
    </row>
    <row r="539" s="15" customFormat="1">
      <c r="A539" s="15"/>
      <c r="B539" s="269"/>
      <c r="C539" s="270"/>
      <c r="D539" s="240" t="s">
        <v>131</v>
      </c>
      <c r="E539" s="271" t="s">
        <v>19</v>
      </c>
      <c r="F539" s="272" t="s">
        <v>274</v>
      </c>
      <c r="G539" s="270"/>
      <c r="H539" s="273">
        <v>72.900000000000006</v>
      </c>
      <c r="I539" s="274"/>
      <c r="J539" s="270"/>
      <c r="K539" s="270"/>
      <c r="L539" s="275"/>
      <c r="M539" s="276"/>
      <c r="N539" s="277"/>
      <c r="O539" s="277"/>
      <c r="P539" s="277"/>
      <c r="Q539" s="277"/>
      <c r="R539" s="277"/>
      <c r="S539" s="277"/>
      <c r="T539" s="278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79" t="s">
        <v>131</v>
      </c>
      <c r="AU539" s="279" t="s">
        <v>78</v>
      </c>
      <c r="AV539" s="15" t="s">
        <v>141</v>
      </c>
      <c r="AW539" s="15" t="s">
        <v>31</v>
      </c>
      <c r="AX539" s="15" t="s">
        <v>76</v>
      </c>
      <c r="AY539" s="279" t="s">
        <v>120</v>
      </c>
    </row>
    <row r="540" s="2" customFormat="1" ht="16.5" customHeight="1">
      <c r="A540" s="39"/>
      <c r="B540" s="40"/>
      <c r="C540" s="227" t="s">
        <v>1008</v>
      </c>
      <c r="D540" s="227" t="s">
        <v>123</v>
      </c>
      <c r="E540" s="228" t="s">
        <v>1009</v>
      </c>
      <c r="F540" s="229" t="s">
        <v>1010</v>
      </c>
      <c r="G540" s="230" t="s">
        <v>345</v>
      </c>
      <c r="H540" s="231">
        <v>15.300000000000001</v>
      </c>
      <c r="I540" s="232"/>
      <c r="J540" s="233">
        <f>ROUND(I540*H540,2)</f>
        <v>0</v>
      </c>
      <c r="K540" s="229" t="s">
        <v>127</v>
      </c>
      <c r="L540" s="45"/>
      <c r="M540" s="234" t="s">
        <v>19</v>
      </c>
      <c r="N540" s="235" t="s">
        <v>40</v>
      </c>
      <c r="O540" s="85"/>
      <c r="P540" s="236">
        <f>O540*H540</f>
        <v>0</v>
      </c>
      <c r="Q540" s="236">
        <v>0</v>
      </c>
      <c r="R540" s="236">
        <f>Q540*H540</f>
        <v>0</v>
      </c>
      <c r="S540" s="236">
        <v>0</v>
      </c>
      <c r="T540" s="237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38" t="s">
        <v>141</v>
      </c>
      <c r="AT540" s="238" t="s">
        <v>123</v>
      </c>
      <c r="AU540" s="238" t="s">
        <v>78</v>
      </c>
      <c r="AY540" s="18" t="s">
        <v>120</v>
      </c>
      <c r="BE540" s="239">
        <f>IF(N540="základní",J540,0)</f>
        <v>0</v>
      </c>
      <c r="BF540" s="239">
        <f>IF(N540="snížená",J540,0)</f>
        <v>0</v>
      </c>
      <c r="BG540" s="239">
        <f>IF(N540="zákl. přenesená",J540,0)</f>
        <v>0</v>
      </c>
      <c r="BH540" s="239">
        <f>IF(N540="sníž. přenesená",J540,0)</f>
        <v>0</v>
      </c>
      <c r="BI540" s="239">
        <f>IF(N540="nulová",J540,0)</f>
        <v>0</v>
      </c>
      <c r="BJ540" s="18" t="s">
        <v>76</v>
      </c>
      <c r="BK540" s="239">
        <f>ROUND(I540*H540,2)</f>
        <v>0</v>
      </c>
      <c r="BL540" s="18" t="s">
        <v>141</v>
      </c>
      <c r="BM540" s="238" t="s">
        <v>1011</v>
      </c>
    </row>
    <row r="541" s="2" customFormat="1">
      <c r="A541" s="39"/>
      <c r="B541" s="40"/>
      <c r="C541" s="41"/>
      <c r="D541" s="240" t="s">
        <v>130</v>
      </c>
      <c r="E541" s="41"/>
      <c r="F541" s="241" t="s">
        <v>1012</v>
      </c>
      <c r="G541" s="41"/>
      <c r="H541" s="41"/>
      <c r="I541" s="147"/>
      <c r="J541" s="41"/>
      <c r="K541" s="41"/>
      <c r="L541" s="45"/>
      <c r="M541" s="242"/>
      <c r="N541" s="243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130</v>
      </c>
      <c r="AU541" s="18" t="s">
        <v>78</v>
      </c>
    </row>
    <row r="542" s="14" customFormat="1">
      <c r="A542" s="14"/>
      <c r="B542" s="254"/>
      <c r="C542" s="255"/>
      <c r="D542" s="240" t="s">
        <v>131</v>
      </c>
      <c r="E542" s="256" t="s">
        <v>19</v>
      </c>
      <c r="F542" s="257" t="s">
        <v>1013</v>
      </c>
      <c r="G542" s="255"/>
      <c r="H542" s="258">
        <v>15.300000000000001</v>
      </c>
      <c r="I542" s="259"/>
      <c r="J542" s="255"/>
      <c r="K542" s="255"/>
      <c r="L542" s="260"/>
      <c r="M542" s="261"/>
      <c r="N542" s="262"/>
      <c r="O542" s="262"/>
      <c r="P542" s="262"/>
      <c r="Q542" s="262"/>
      <c r="R542" s="262"/>
      <c r="S542" s="262"/>
      <c r="T542" s="263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4" t="s">
        <v>131</v>
      </c>
      <c r="AU542" s="264" t="s">
        <v>78</v>
      </c>
      <c r="AV542" s="14" t="s">
        <v>78</v>
      </c>
      <c r="AW542" s="14" t="s">
        <v>31</v>
      </c>
      <c r="AX542" s="14" t="s">
        <v>76</v>
      </c>
      <c r="AY542" s="264" t="s">
        <v>120</v>
      </c>
    </row>
    <row r="543" s="2" customFormat="1" ht="16.5" customHeight="1">
      <c r="A543" s="39"/>
      <c r="B543" s="40"/>
      <c r="C543" s="227" t="s">
        <v>1014</v>
      </c>
      <c r="D543" s="227" t="s">
        <v>123</v>
      </c>
      <c r="E543" s="228" t="s">
        <v>1015</v>
      </c>
      <c r="F543" s="229" t="s">
        <v>1016</v>
      </c>
      <c r="G543" s="230" t="s">
        <v>345</v>
      </c>
      <c r="H543" s="231">
        <v>29.5</v>
      </c>
      <c r="I543" s="232"/>
      <c r="J543" s="233">
        <f>ROUND(I543*H543,2)</f>
        <v>0</v>
      </c>
      <c r="K543" s="229" t="s">
        <v>127</v>
      </c>
      <c r="L543" s="45"/>
      <c r="M543" s="234" t="s">
        <v>19</v>
      </c>
      <c r="N543" s="235" t="s">
        <v>40</v>
      </c>
      <c r="O543" s="85"/>
      <c r="P543" s="236">
        <f>O543*H543</f>
        <v>0</v>
      </c>
      <c r="Q543" s="236">
        <v>2.0000000000000002E-05</v>
      </c>
      <c r="R543" s="236">
        <f>Q543*H543</f>
        <v>0.00059000000000000003</v>
      </c>
      <c r="S543" s="236">
        <v>0</v>
      </c>
      <c r="T543" s="237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38" t="s">
        <v>141</v>
      </c>
      <c r="AT543" s="238" t="s">
        <v>123</v>
      </c>
      <c r="AU543" s="238" t="s">
        <v>78</v>
      </c>
      <c r="AY543" s="18" t="s">
        <v>120</v>
      </c>
      <c r="BE543" s="239">
        <f>IF(N543="základní",J543,0)</f>
        <v>0</v>
      </c>
      <c r="BF543" s="239">
        <f>IF(N543="snížená",J543,0)</f>
        <v>0</v>
      </c>
      <c r="BG543" s="239">
        <f>IF(N543="zákl. přenesená",J543,0)</f>
        <v>0</v>
      </c>
      <c r="BH543" s="239">
        <f>IF(N543="sníž. přenesená",J543,0)</f>
        <v>0</v>
      </c>
      <c r="BI543" s="239">
        <f>IF(N543="nulová",J543,0)</f>
        <v>0</v>
      </c>
      <c r="BJ543" s="18" t="s">
        <v>76</v>
      </c>
      <c r="BK543" s="239">
        <f>ROUND(I543*H543,2)</f>
        <v>0</v>
      </c>
      <c r="BL543" s="18" t="s">
        <v>141</v>
      </c>
      <c r="BM543" s="238" t="s">
        <v>1017</v>
      </c>
    </row>
    <row r="544" s="2" customFormat="1">
      <c r="A544" s="39"/>
      <c r="B544" s="40"/>
      <c r="C544" s="41"/>
      <c r="D544" s="240" t="s">
        <v>130</v>
      </c>
      <c r="E544" s="41"/>
      <c r="F544" s="241" t="s">
        <v>1018</v>
      </c>
      <c r="G544" s="41"/>
      <c r="H544" s="41"/>
      <c r="I544" s="147"/>
      <c r="J544" s="41"/>
      <c r="K544" s="41"/>
      <c r="L544" s="45"/>
      <c r="M544" s="242"/>
      <c r="N544" s="243"/>
      <c r="O544" s="85"/>
      <c r="P544" s="85"/>
      <c r="Q544" s="85"/>
      <c r="R544" s="85"/>
      <c r="S544" s="85"/>
      <c r="T544" s="86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T544" s="18" t="s">
        <v>130</v>
      </c>
      <c r="AU544" s="18" t="s">
        <v>78</v>
      </c>
    </row>
    <row r="545" s="13" customFormat="1">
      <c r="A545" s="13"/>
      <c r="B545" s="244"/>
      <c r="C545" s="245"/>
      <c r="D545" s="240" t="s">
        <v>131</v>
      </c>
      <c r="E545" s="246" t="s">
        <v>19</v>
      </c>
      <c r="F545" s="247" t="s">
        <v>1019</v>
      </c>
      <c r="G545" s="245"/>
      <c r="H545" s="246" t="s">
        <v>19</v>
      </c>
      <c r="I545" s="248"/>
      <c r="J545" s="245"/>
      <c r="K545" s="245"/>
      <c r="L545" s="249"/>
      <c r="M545" s="250"/>
      <c r="N545" s="251"/>
      <c r="O545" s="251"/>
      <c r="P545" s="251"/>
      <c r="Q545" s="251"/>
      <c r="R545" s="251"/>
      <c r="S545" s="251"/>
      <c r="T545" s="252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53" t="s">
        <v>131</v>
      </c>
      <c r="AU545" s="253" t="s">
        <v>78</v>
      </c>
      <c r="AV545" s="13" t="s">
        <v>76</v>
      </c>
      <c r="AW545" s="13" t="s">
        <v>31</v>
      </c>
      <c r="AX545" s="13" t="s">
        <v>69</v>
      </c>
      <c r="AY545" s="253" t="s">
        <v>120</v>
      </c>
    </row>
    <row r="546" s="14" customFormat="1">
      <c r="A546" s="14"/>
      <c r="B546" s="254"/>
      <c r="C546" s="255"/>
      <c r="D546" s="240" t="s">
        <v>131</v>
      </c>
      <c r="E546" s="256" t="s">
        <v>19</v>
      </c>
      <c r="F546" s="257" t="s">
        <v>1020</v>
      </c>
      <c r="G546" s="255"/>
      <c r="H546" s="258">
        <v>29.5</v>
      </c>
      <c r="I546" s="259"/>
      <c r="J546" s="255"/>
      <c r="K546" s="255"/>
      <c r="L546" s="260"/>
      <c r="M546" s="261"/>
      <c r="N546" s="262"/>
      <c r="O546" s="262"/>
      <c r="P546" s="262"/>
      <c r="Q546" s="262"/>
      <c r="R546" s="262"/>
      <c r="S546" s="262"/>
      <c r="T546" s="263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64" t="s">
        <v>131</v>
      </c>
      <c r="AU546" s="264" t="s">
        <v>78</v>
      </c>
      <c r="AV546" s="14" t="s">
        <v>78</v>
      </c>
      <c r="AW546" s="14" t="s">
        <v>31</v>
      </c>
      <c r="AX546" s="14" t="s">
        <v>76</v>
      </c>
      <c r="AY546" s="264" t="s">
        <v>120</v>
      </c>
    </row>
    <row r="547" s="2" customFormat="1" ht="16.5" customHeight="1">
      <c r="A547" s="39"/>
      <c r="B547" s="40"/>
      <c r="C547" s="227" t="s">
        <v>1021</v>
      </c>
      <c r="D547" s="227" t="s">
        <v>123</v>
      </c>
      <c r="E547" s="228" t="s">
        <v>1022</v>
      </c>
      <c r="F547" s="229" t="s">
        <v>1023</v>
      </c>
      <c r="G547" s="230" t="s">
        <v>345</v>
      </c>
      <c r="H547" s="231">
        <v>12.183999999999999</v>
      </c>
      <c r="I547" s="232"/>
      <c r="J547" s="233">
        <f>ROUND(I547*H547,2)</f>
        <v>0</v>
      </c>
      <c r="K547" s="229" t="s">
        <v>19</v>
      </c>
      <c r="L547" s="45"/>
      <c r="M547" s="234" t="s">
        <v>19</v>
      </c>
      <c r="N547" s="235" t="s">
        <v>40</v>
      </c>
      <c r="O547" s="85"/>
      <c r="P547" s="236">
        <f>O547*H547</f>
        <v>0</v>
      </c>
      <c r="Q547" s="236">
        <v>0</v>
      </c>
      <c r="R547" s="236">
        <f>Q547*H547</f>
        <v>0</v>
      </c>
      <c r="S547" s="236">
        <v>0</v>
      </c>
      <c r="T547" s="237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38" t="s">
        <v>141</v>
      </c>
      <c r="AT547" s="238" t="s">
        <v>123</v>
      </c>
      <c r="AU547" s="238" t="s">
        <v>78</v>
      </c>
      <c r="AY547" s="18" t="s">
        <v>120</v>
      </c>
      <c r="BE547" s="239">
        <f>IF(N547="základní",J547,0)</f>
        <v>0</v>
      </c>
      <c r="BF547" s="239">
        <f>IF(N547="snížená",J547,0)</f>
        <v>0</v>
      </c>
      <c r="BG547" s="239">
        <f>IF(N547="zákl. přenesená",J547,0)</f>
        <v>0</v>
      </c>
      <c r="BH547" s="239">
        <f>IF(N547="sníž. přenesená",J547,0)</f>
        <v>0</v>
      </c>
      <c r="BI547" s="239">
        <f>IF(N547="nulová",J547,0)</f>
        <v>0</v>
      </c>
      <c r="BJ547" s="18" t="s">
        <v>76</v>
      </c>
      <c r="BK547" s="239">
        <f>ROUND(I547*H547,2)</f>
        <v>0</v>
      </c>
      <c r="BL547" s="18" t="s">
        <v>141</v>
      </c>
      <c r="BM547" s="238" t="s">
        <v>1024</v>
      </c>
    </row>
    <row r="548" s="2" customFormat="1">
      <c r="A548" s="39"/>
      <c r="B548" s="40"/>
      <c r="C548" s="41"/>
      <c r="D548" s="240" t="s">
        <v>130</v>
      </c>
      <c r="E548" s="41"/>
      <c r="F548" s="241" t="s">
        <v>1023</v>
      </c>
      <c r="G548" s="41"/>
      <c r="H548" s="41"/>
      <c r="I548" s="147"/>
      <c r="J548" s="41"/>
      <c r="K548" s="41"/>
      <c r="L548" s="45"/>
      <c r="M548" s="242"/>
      <c r="N548" s="243"/>
      <c r="O548" s="85"/>
      <c r="P548" s="85"/>
      <c r="Q548" s="85"/>
      <c r="R548" s="85"/>
      <c r="S548" s="85"/>
      <c r="T548" s="86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T548" s="18" t="s">
        <v>130</v>
      </c>
      <c r="AU548" s="18" t="s">
        <v>78</v>
      </c>
    </row>
    <row r="549" s="13" customFormat="1">
      <c r="A549" s="13"/>
      <c r="B549" s="244"/>
      <c r="C549" s="245"/>
      <c r="D549" s="240" t="s">
        <v>131</v>
      </c>
      <c r="E549" s="246" t="s">
        <v>19</v>
      </c>
      <c r="F549" s="247" t="s">
        <v>1025</v>
      </c>
      <c r="G549" s="245"/>
      <c r="H549" s="246" t="s">
        <v>19</v>
      </c>
      <c r="I549" s="248"/>
      <c r="J549" s="245"/>
      <c r="K549" s="245"/>
      <c r="L549" s="249"/>
      <c r="M549" s="250"/>
      <c r="N549" s="251"/>
      <c r="O549" s="251"/>
      <c r="P549" s="251"/>
      <c r="Q549" s="251"/>
      <c r="R549" s="251"/>
      <c r="S549" s="251"/>
      <c r="T549" s="252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53" t="s">
        <v>131</v>
      </c>
      <c r="AU549" s="253" t="s">
        <v>78</v>
      </c>
      <c r="AV549" s="13" t="s">
        <v>76</v>
      </c>
      <c r="AW549" s="13" t="s">
        <v>31</v>
      </c>
      <c r="AX549" s="13" t="s">
        <v>69</v>
      </c>
      <c r="AY549" s="253" t="s">
        <v>120</v>
      </c>
    </row>
    <row r="550" s="13" customFormat="1">
      <c r="A550" s="13"/>
      <c r="B550" s="244"/>
      <c r="C550" s="245"/>
      <c r="D550" s="240" t="s">
        <v>131</v>
      </c>
      <c r="E550" s="246" t="s">
        <v>19</v>
      </c>
      <c r="F550" s="247" t="s">
        <v>1026</v>
      </c>
      <c r="G550" s="245"/>
      <c r="H550" s="246" t="s">
        <v>19</v>
      </c>
      <c r="I550" s="248"/>
      <c r="J550" s="245"/>
      <c r="K550" s="245"/>
      <c r="L550" s="249"/>
      <c r="M550" s="250"/>
      <c r="N550" s="251"/>
      <c r="O550" s="251"/>
      <c r="P550" s="251"/>
      <c r="Q550" s="251"/>
      <c r="R550" s="251"/>
      <c r="S550" s="251"/>
      <c r="T550" s="25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53" t="s">
        <v>131</v>
      </c>
      <c r="AU550" s="253" t="s">
        <v>78</v>
      </c>
      <c r="AV550" s="13" t="s">
        <v>76</v>
      </c>
      <c r="AW550" s="13" t="s">
        <v>31</v>
      </c>
      <c r="AX550" s="13" t="s">
        <v>69</v>
      </c>
      <c r="AY550" s="253" t="s">
        <v>120</v>
      </c>
    </row>
    <row r="551" s="14" customFormat="1">
      <c r="A551" s="14"/>
      <c r="B551" s="254"/>
      <c r="C551" s="255"/>
      <c r="D551" s="240" t="s">
        <v>131</v>
      </c>
      <c r="E551" s="256" t="s">
        <v>19</v>
      </c>
      <c r="F551" s="257" t="s">
        <v>1027</v>
      </c>
      <c r="G551" s="255"/>
      <c r="H551" s="258">
        <v>12.183999999999999</v>
      </c>
      <c r="I551" s="259"/>
      <c r="J551" s="255"/>
      <c r="K551" s="255"/>
      <c r="L551" s="260"/>
      <c r="M551" s="261"/>
      <c r="N551" s="262"/>
      <c r="O551" s="262"/>
      <c r="P551" s="262"/>
      <c r="Q551" s="262"/>
      <c r="R551" s="262"/>
      <c r="S551" s="262"/>
      <c r="T551" s="26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64" t="s">
        <v>131</v>
      </c>
      <c r="AU551" s="264" t="s">
        <v>78</v>
      </c>
      <c r="AV551" s="14" t="s">
        <v>78</v>
      </c>
      <c r="AW551" s="14" t="s">
        <v>31</v>
      </c>
      <c r="AX551" s="14" t="s">
        <v>76</v>
      </c>
      <c r="AY551" s="264" t="s">
        <v>120</v>
      </c>
    </row>
    <row r="552" s="2" customFormat="1" ht="16.5" customHeight="1">
      <c r="A552" s="39"/>
      <c r="B552" s="40"/>
      <c r="C552" s="227" t="s">
        <v>1028</v>
      </c>
      <c r="D552" s="227" t="s">
        <v>123</v>
      </c>
      <c r="E552" s="228" t="s">
        <v>1029</v>
      </c>
      <c r="F552" s="229" t="s">
        <v>1030</v>
      </c>
      <c r="G552" s="230" t="s">
        <v>345</v>
      </c>
      <c r="H552" s="231">
        <v>12.183999999999999</v>
      </c>
      <c r="I552" s="232"/>
      <c r="J552" s="233">
        <f>ROUND(I552*H552,2)</f>
        <v>0</v>
      </c>
      <c r="K552" s="229" t="s">
        <v>19</v>
      </c>
      <c r="L552" s="45"/>
      <c r="M552" s="234" t="s">
        <v>19</v>
      </c>
      <c r="N552" s="235" t="s">
        <v>40</v>
      </c>
      <c r="O552" s="85"/>
      <c r="P552" s="236">
        <f>O552*H552</f>
        <v>0</v>
      </c>
      <c r="Q552" s="236">
        <v>0</v>
      </c>
      <c r="R552" s="236">
        <f>Q552*H552</f>
        <v>0</v>
      </c>
      <c r="S552" s="236">
        <v>0</v>
      </c>
      <c r="T552" s="237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38" t="s">
        <v>141</v>
      </c>
      <c r="AT552" s="238" t="s">
        <v>123</v>
      </c>
      <c r="AU552" s="238" t="s">
        <v>78</v>
      </c>
      <c r="AY552" s="18" t="s">
        <v>120</v>
      </c>
      <c r="BE552" s="239">
        <f>IF(N552="základní",J552,0)</f>
        <v>0</v>
      </c>
      <c r="BF552" s="239">
        <f>IF(N552="snížená",J552,0)</f>
        <v>0</v>
      </c>
      <c r="BG552" s="239">
        <f>IF(N552="zákl. přenesená",J552,0)</f>
        <v>0</v>
      </c>
      <c r="BH552" s="239">
        <f>IF(N552="sníž. přenesená",J552,0)</f>
        <v>0</v>
      </c>
      <c r="BI552" s="239">
        <f>IF(N552="nulová",J552,0)</f>
        <v>0</v>
      </c>
      <c r="BJ552" s="18" t="s">
        <v>76</v>
      </c>
      <c r="BK552" s="239">
        <f>ROUND(I552*H552,2)</f>
        <v>0</v>
      </c>
      <c r="BL552" s="18" t="s">
        <v>141</v>
      </c>
      <c r="BM552" s="238" t="s">
        <v>1031</v>
      </c>
    </row>
    <row r="553" s="2" customFormat="1">
      <c r="A553" s="39"/>
      <c r="B553" s="40"/>
      <c r="C553" s="41"/>
      <c r="D553" s="240" t="s">
        <v>130</v>
      </c>
      <c r="E553" s="41"/>
      <c r="F553" s="241" t="s">
        <v>1023</v>
      </c>
      <c r="G553" s="41"/>
      <c r="H553" s="41"/>
      <c r="I553" s="147"/>
      <c r="J553" s="41"/>
      <c r="K553" s="41"/>
      <c r="L553" s="45"/>
      <c r="M553" s="242"/>
      <c r="N553" s="243"/>
      <c r="O553" s="85"/>
      <c r="P553" s="85"/>
      <c r="Q553" s="85"/>
      <c r="R553" s="85"/>
      <c r="S553" s="85"/>
      <c r="T553" s="86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T553" s="18" t="s">
        <v>130</v>
      </c>
      <c r="AU553" s="18" t="s">
        <v>78</v>
      </c>
    </row>
    <row r="554" s="13" customFormat="1">
      <c r="A554" s="13"/>
      <c r="B554" s="244"/>
      <c r="C554" s="245"/>
      <c r="D554" s="240" t="s">
        <v>131</v>
      </c>
      <c r="E554" s="246" t="s">
        <v>19</v>
      </c>
      <c r="F554" s="247" t="s">
        <v>1025</v>
      </c>
      <c r="G554" s="245"/>
      <c r="H554" s="246" t="s">
        <v>19</v>
      </c>
      <c r="I554" s="248"/>
      <c r="J554" s="245"/>
      <c r="K554" s="245"/>
      <c r="L554" s="249"/>
      <c r="M554" s="250"/>
      <c r="N554" s="251"/>
      <c r="O554" s="251"/>
      <c r="P554" s="251"/>
      <c r="Q554" s="251"/>
      <c r="R554" s="251"/>
      <c r="S554" s="251"/>
      <c r="T554" s="25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53" t="s">
        <v>131</v>
      </c>
      <c r="AU554" s="253" t="s">
        <v>78</v>
      </c>
      <c r="AV554" s="13" t="s">
        <v>76</v>
      </c>
      <c r="AW554" s="13" t="s">
        <v>31</v>
      </c>
      <c r="AX554" s="13" t="s">
        <v>69</v>
      </c>
      <c r="AY554" s="253" t="s">
        <v>120</v>
      </c>
    </row>
    <row r="555" s="13" customFormat="1">
      <c r="A555" s="13"/>
      <c r="B555" s="244"/>
      <c r="C555" s="245"/>
      <c r="D555" s="240" t="s">
        <v>131</v>
      </c>
      <c r="E555" s="246" t="s">
        <v>19</v>
      </c>
      <c r="F555" s="247" t="s">
        <v>1026</v>
      </c>
      <c r="G555" s="245"/>
      <c r="H555" s="246" t="s">
        <v>19</v>
      </c>
      <c r="I555" s="248"/>
      <c r="J555" s="245"/>
      <c r="K555" s="245"/>
      <c r="L555" s="249"/>
      <c r="M555" s="250"/>
      <c r="N555" s="251"/>
      <c r="O555" s="251"/>
      <c r="P555" s="251"/>
      <c r="Q555" s="251"/>
      <c r="R555" s="251"/>
      <c r="S555" s="251"/>
      <c r="T555" s="252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53" t="s">
        <v>131</v>
      </c>
      <c r="AU555" s="253" t="s">
        <v>78</v>
      </c>
      <c r="AV555" s="13" t="s">
        <v>76</v>
      </c>
      <c r="AW555" s="13" t="s">
        <v>31</v>
      </c>
      <c r="AX555" s="13" t="s">
        <v>69</v>
      </c>
      <c r="AY555" s="253" t="s">
        <v>120</v>
      </c>
    </row>
    <row r="556" s="14" customFormat="1">
      <c r="A556" s="14"/>
      <c r="B556" s="254"/>
      <c r="C556" s="255"/>
      <c r="D556" s="240" t="s">
        <v>131</v>
      </c>
      <c r="E556" s="256" t="s">
        <v>19</v>
      </c>
      <c r="F556" s="257" t="s">
        <v>1032</v>
      </c>
      <c r="G556" s="255"/>
      <c r="H556" s="258">
        <v>12.183999999999999</v>
      </c>
      <c r="I556" s="259"/>
      <c r="J556" s="255"/>
      <c r="K556" s="255"/>
      <c r="L556" s="260"/>
      <c r="M556" s="261"/>
      <c r="N556" s="262"/>
      <c r="O556" s="262"/>
      <c r="P556" s="262"/>
      <c r="Q556" s="262"/>
      <c r="R556" s="262"/>
      <c r="S556" s="262"/>
      <c r="T556" s="263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64" t="s">
        <v>131</v>
      </c>
      <c r="AU556" s="264" t="s">
        <v>78</v>
      </c>
      <c r="AV556" s="14" t="s">
        <v>78</v>
      </c>
      <c r="AW556" s="14" t="s">
        <v>31</v>
      </c>
      <c r="AX556" s="14" t="s">
        <v>76</v>
      </c>
      <c r="AY556" s="264" t="s">
        <v>120</v>
      </c>
    </row>
    <row r="557" s="2" customFormat="1" ht="16.5" customHeight="1">
      <c r="A557" s="39"/>
      <c r="B557" s="40"/>
      <c r="C557" s="227" t="s">
        <v>1033</v>
      </c>
      <c r="D557" s="227" t="s">
        <v>123</v>
      </c>
      <c r="E557" s="228" t="s">
        <v>1034</v>
      </c>
      <c r="F557" s="229" t="s">
        <v>1035</v>
      </c>
      <c r="G557" s="230" t="s">
        <v>345</v>
      </c>
      <c r="H557" s="231">
        <v>11.9</v>
      </c>
      <c r="I557" s="232"/>
      <c r="J557" s="233">
        <f>ROUND(I557*H557,2)</f>
        <v>0</v>
      </c>
      <c r="K557" s="229" t="s">
        <v>127</v>
      </c>
      <c r="L557" s="45"/>
      <c r="M557" s="234" t="s">
        <v>19</v>
      </c>
      <c r="N557" s="235" t="s">
        <v>40</v>
      </c>
      <c r="O557" s="85"/>
      <c r="P557" s="236">
        <f>O557*H557</f>
        <v>0</v>
      </c>
      <c r="Q557" s="236">
        <v>0</v>
      </c>
      <c r="R557" s="236">
        <f>Q557*H557</f>
        <v>0</v>
      </c>
      <c r="S557" s="236">
        <v>1.0980000000000001</v>
      </c>
      <c r="T557" s="237">
        <f>S557*H557</f>
        <v>13.066200000000002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8" t="s">
        <v>141</v>
      </c>
      <c r="AT557" s="238" t="s">
        <v>123</v>
      </c>
      <c r="AU557" s="238" t="s">
        <v>78</v>
      </c>
      <c r="AY557" s="18" t="s">
        <v>120</v>
      </c>
      <c r="BE557" s="239">
        <f>IF(N557="základní",J557,0)</f>
        <v>0</v>
      </c>
      <c r="BF557" s="239">
        <f>IF(N557="snížená",J557,0)</f>
        <v>0</v>
      </c>
      <c r="BG557" s="239">
        <f>IF(N557="zákl. přenesená",J557,0)</f>
        <v>0</v>
      </c>
      <c r="BH557" s="239">
        <f>IF(N557="sníž. přenesená",J557,0)</f>
        <v>0</v>
      </c>
      <c r="BI557" s="239">
        <f>IF(N557="nulová",J557,0)</f>
        <v>0</v>
      </c>
      <c r="BJ557" s="18" t="s">
        <v>76</v>
      </c>
      <c r="BK557" s="239">
        <f>ROUND(I557*H557,2)</f>
        <v>0</v>
      </c>
      <c r="BL557" s="18" t="s">
        <v>141</v>
      </c>
      <c r="BM557" s="238" t="s">
        <v>1036</v>
      </c>
    </row>
    <row r="558" s="2" customFormat="1">
      <c r="A558" s="39"/>
      <c r="B558" s="40"/>
      <c r="C558" s="41"/>
      <c r="D558" s="240" t="s">
        <v>130</v>
      </c>
      <c r="E558" s="41"/>
      <c r="F558" s="241" t="s">
        <v>1037</v>
      </c>
      <c r="G558" s="41"/>
      <c r="H558" s="41"/>
      <c r="I558" s="147"/>
      <c r="J558" s="41"/>
      <c r="K558" s="41"/>
      <c r="L558" s="45"/>
      <c r="M558" s="242"/>
      <c r="N558" s="243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130</v>
      </c>
      <c r="AU558" s="18" t="s">
        <v>78</v>
      </c>
    </row>
    <row r="559" s="14" customFormat="1">
      <c r="A559" s="14"/>
      <c r="B559" s="254"/>
      <c r="C559" s="255"/>
      <c r="D559" s="240" t="s">
        <v>131</v>
      </c>
      <c r="E559" s="256" t="s">
        <v>19</v>
      </c>
      <c r="F559" s="257" t="s">
        <v>1038</v>
      </c>
      <c r="G559" s="255"/>
      <c r="H559" s="258">
        <v>11.9</v>
      </c>
      <c r="I559" s="259"/>
      <c r="J559" s="255"/>
      <c r="K559" s="255"/>
      <c r="L559" s="260"/>
      <c r="M559" s="261"/>
      <c r="N559" s="262"/>
      <c r="O559" s="262"/>
      <c r="P559" s="262"/>
      <c r="Q559" s="262"/>
      <c r="R559" s="262"/>
      <c r="S559" s="262"/>
      <c r="T559" s="26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4" t="s">
        <v>131</v>
      </c>
      <c r="AU559" s="264" t="s">
        <v>78</v>
      </c>
      <c r="AV559" s="14" t="s">
        <v>78</v>
      </c>
      <c r="AW559" s="14" t="s">
        <v>31</v>
      </c>
      <c r="AX559" s="14" t="s">
        <v>76</v>
      </c>
      <c r="AY559" s="264" t="s">
        <v>120</v>
      </c>
    </row>
    <row r="560" s="2" customFormat="1" ht="16.5" customHeight="1">
      <c r="A560" s="39"/>
      <c r="B560" s="40"/>
      <c r="C560" s="227" t="s">
        <v>1039</v>
      </c>
      <c r="D560" s="227" t="s">
        <v>123</v>
      </c>
      <c r="E560" s="228" t="s">
        <v>1040</v>
      </c>
      <c r="F560" s="229" t="s">
        <v>1041</v>
      </c>
      <c r="G560" s="230" t="s">
        <v>345</v>
      </c>
      <c r="H560" s="231">
        <v>11.9</v>
      </c>
      <c r="I560" s="232"/>
      <c r="J560" s="233">
        <f>ROUND(I560*H560,2)</f>
        <v>0</v>
      </c>
      <c r="K560" s="229" t="s">
        <v>127</v>
      </c>
      <c r="L560" s="45"/>
      <c r="M560" s="234" t="s">
        <v>19</v>
      </c>
      <c r="N560" s="235" t="s">
        <v>40</v>
      </c>
      <c r="O560" s="85"/>
      <c r="P560" s="236">
        <f>O560*H560</f>
        <v>0</v>
      </c>
      <c r="Q560" s="236">
        <v>0</v>
      </c>
      <c r="R560" s="236">
        <f>Q560*H560</f>
        <v>0</v>
      </c>
      <c r="S560" s="236">
        <v>1.3600000000000001</v>
      </c>
      <c r="T560" s="237">
        <f>S560*H560</f>
        <v>16.184000000000001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38" t="s">
        <v>141</v>
      </c>
      <c r="AT560" s="238" t="s">
        <v>123</v>
      </c>
      <c r="AU560" s="238" t="s">
        <v>78</v>
      </c>
      <c r="AY560" s="18" t="s">
        <v>120</v>
      </c>
      <c r="BE560" s="239">
        <f>IF(N560="základní",J560,0)</f>
        <v>0</v>
      </c>
      <c r="BF560" s="239">
        <f>IF(N560="snížená",J560,0)</f>
        <v>0</v>
      </c>
      <c r="BG560" s="239">
        <f>IF(N560="zákl. přenesená",J560,0)</f>
        <v>0</v>
      </c>
      <c r="BH560" s="239">
        <f>IF(N560="sníž. přenesená",J560,0)</f>
        <v>0</v>
      </c>
      <c r="BI560" s="239">
        <f>IF(N560="nulová",J560,0)</f>
        <v>0</v>
      </c>
      <c r="BJ560" s="18" t="s">
        <v>76</v>
      </c>
      <c r="BK560" s="239">
        <f>ROUND(I560*H560,2)</f>
        <v>0</v>
      </c>
      <c r="BL560" s="18" t="s">
        <v>141</v>
      </c>
      <c r="BM560" s="238" t="s">
        <v>1042</v>
      </c>
    </row>
    <row r="561" s="2" customFormat="1">
      <c r="A561" s="39"/>
      <c r="B561" s="40"/>
      <c r="C561" s="41"/>
      <c r="D561" s="240" t="s">
        <v>130</v>
      </c>
      <c r="E561" s="41"/>
      <c r="F561" s="241" t="s">
        <v>1043</v>
      </c>
      <c r="G561" s="41"/>
      <c r="H561" s="41"/>
      <c r="I561" s="147"/>
      <c r="J561" s="41"/>
      <c r="K561" s="41"/>
      <c r="L561" s="45"/>
      <c r="M561" s="242"/>
      <c r="N561" s="243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130</v>
      </c>
      <c r="AU561" s="18" t="s">
        <v>78</v>
      </c>
    </row>
    <row r="562" s="14" customFormat="1">
      <c r="A562" s="14"/>
      <c r="B562" s="254"/>
      <c r="C562" s="255"/>
      <c r="D562" s="240" t="s">
        <v>131</v>
      </c>
      <c r="E562" s="256" t="s">
        <v>19</v>
      </c>
      <c r="F562" s="257" t="s">
        <v>1044</v>
      </c>
      <c r="G562" s="255"/>
      <c r="H562" s="258">
        <v>11.9</v>
      </c>
      <c r="I562" s="259"/>
      <c r="J562" s="255"/>
      <c r="K562" s="255"/>
      <c r="L562" s="260"/>
      <c r="M562" s="261"/>
      <c r="N562" s="262"/>
      <c r="O562" s="262"/>
      <c r="P562" s="262"/>
      <c r="Q562" s="262"/>
      <c r="R562" s="262"/>
      <c r="S562" s="262"/>
      <c r="T562" s="263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64" t="s">
        <v>131</v>
      </c>
      <c r="AU562" s="264" t="s">
        <v>78</v>
      </c>
      <c r="AV562" s="14" t="s">
        <v>78</v>
      </c>
      <c r="AW562" s="14" t="s">
        <v>31</v>
      </c>
      <c r="AX562" s="14" t="s">
        <v>76</v>
      </c>
      <c r="AY562" s="264" t="s">
        <v>120</v>
      </c>
    </row>
    <row r="563" s="2" customFormat="1" ht="16.5" customHeight="1">
      <c r="A563" s="39"/>
      <c r="B563" s="40"/>
      <c r="C563" s="227" t="s">
        <v>1045</v>
      </c>
      <c r="D563" s="227" t="s">
        <v>123</v>
      </c>
      <c r="E563" s="228" t="s">
        <v>1046</v>
      </c>
      <c r="F563" s="229" t="s">
        <v>1047</v>
      </c>
      <c r="G563" s="230" t="s">
        <v>345</v>
      </c>
      <c r="H563" s="231">
        <v>100</v>
      </c>
      <c r="I563" s="232"/>
      <c r="J563" s="233">
        <f>ROUND(I563*H563,2)</f>
        <v>0</v>
      </c>
      <c r="K563" s="229" t="s">
        <v>127</v>
      </c>
      <c r="L563" s="45"/>
      <c r="M563" s="234" t="s">
        <v>19</v>
      </c>
      <c r="N563" s="235" t="s">
        <v>40</v>
      </c>
      <c r="O563" s="85"/>
      <c r="P563" s="236">
        <f>O563*H563</f>
        <v>0</v>
      </c>
      <c r="Q563" s="236">
        <v>0.16370999999999999</v>
      </c>
      <c r="R563" s="236">
        <f>Q563*H563</f>
        <v>16.370999999999999</v>
      </c>
      <c r="S563" s="236">
        <v>0</v>
      </c>
      <c r="T563" s="237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38" t="s">
        <v>141</v>
      </c>
      <c r="AT563" s="238" t="s">
        <v>123</v>
      </c>
      <c r="AU563" s="238" t="s">
        <v>78</v>
      </c>
      <c r="AY563" s="18" t="s">
        <v>120</v>
      </c>
      <c r="BE563" s="239">
        <f>IF(N563="základní",J563,0)</f>
        <v>0</v>
      </c>
      <c r="BF563" s="239">
        <f>IF(N563="snížená",J563,0)</f>
        <v>0</v>
      </c>
      <c r="BG563" s="239">
        <f>IF(N563="zákl. přenesená",J563,0)</f>
        <v>0</v>
      </c>
      <c r="BH563" s="239">
        <f>IF(N563="sníž. přenesená",J563,0)</f>
        <v>0</v>
      </c>
      <c r="BI563" s="239">
        <f>IF(N563="nulová",J563,0)</f>
        <v>0</v>
      </c>
      <c r="BJ563" s="18" t="s">
        <v>76</v>
      </c>
      <c r="BK563" s="239">
        <f>ROUND(I563*H563,2)</f>
        <v>0</v>
      </c>
      <c r="BL563" s="18" t="s">
        <v>141</v>
      </c>
      <c r="BM563" s="238" t="s">
        <v>1048</v>
      </c>
    </row>
    <row r="564" s="2" customFormat="1">
      <c r="A564" s="39"/>
      <c r="B564" s="40"/>
      <c r="C564" s="41"/>
      <c r="D564" s="240" t="s">
        <v>130</v>
      </c>
      <c r="E564" s="41"/>
      <c r="F564" s="241" t="s">
        <v>1049</v>
      </c>
      <c r="G564" s="41"/>
      <c r="H564" s="41"/>
      <c r="I564" s="147"/>
      <c r="J564" s="41"/>
      <c r="K564" s="41"/>
      <c r="L564" s="45"/>
      <c r="M564" s="242"/>
      <c r="N564" s="243"/>
      <c r="O564" s="85"/>
      <c r="P564" s="85"/>
      <c r="Q564" s="85"/>
      <c r="R564" s="85"/>
      <c r="S564" s="85"/>
      <c r="T564" s="86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130</v>
      </c>
      <c r="AU564" s="18" t="s">
        <v>78</v>
      </c>
    </row>
    <row r="565" s="2" customFormat="1" ht="16.5" customHeight="1">
      <c r="A565" s="39"/>
      <c r="B565" s="40"/>
      <c r="C565" s="280" t="s">
        <v>1050</v>
      </c>
      <c r="D565" s="280" t="s">
        <v>503</v>
      </c>
      <c r="E565" s="281" t="s">
        <v>1051</v>
      </c>
      <c r="F565" s="282" t="s">
        <v>1052</v>
      </c>
      <c r="G565" s="283" t="s">
        <v>345</v>
      </c>
      <c r="H565" s="284">
        <v>100</v>
      </c>
      <c r="I565" s="285"/>
      <c r="J565" s="286">
        <f>ROUND(I565*H565,2)</f>
        <v>0</v>
      </c>
      <c r="K565" s="282" t="s">
        <v>127</v>
      </c>
      <c r="L565" s="287"/>
      <c r="M565" s="288" t="s">
        <v>19</v>
      </c>
      <c r="N565" s="289" t="s">
        <v>40</v>
      </c>
      <c r="O565" s="85"/>
      <c r="P565" s="236">
        <f>O565*H565</f>
        <v>0</v>
      </c>
      <c r="Q565" s="236">
        <v>0.13400000000000001</v>
      </c>
      <c r="R565" s="236">
        <f>Q565*H565</f>
        <v>13.4</v>
      </c>
      <c r="S565" s="236">
        <v>0</v>
      </c>
      <c r="T565" s="237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38" t="s">
        <v>159</v>
      </c>
      <c r="AT565" s="238" t="s">
        <v>503</v>
      </c>
      <c r="AU565" s="238" t="s">
        <v>78</v>
      </c>
      <c r="AY565" s="18" t="s">
        <v>120</v>
      </c>
      <c r="BE565" s="239">
        <f>IF(N565="základní",J565,0)</f>
        <v>0</v>
      </c>
      <c r="BF565" s="239">
        <f>IF(N565="snížená",J565,0)</f>
        <v>0</v>
      </c>
      <c r="BG565" s="239">
        <f>IF(N565="zákl. přenesená",J565,0)</f>
        <v>0</v>
      </c>
      <c r="BH565" s="239">
        <f>IF(N565="sníž. přenesená",J565,0)</f>
        <v>0</v>
      </c>
      <c r="BI565" s="239">
        <f>IF(N565="nulová",J565,0)</f>
        <v>0</v>
      </c>
      <c r="BJ565" s="18" t="s">
        <v>76</v>
      </c>
      <c r="BK565" s="239">
        <f>ROUND(I565*H565,2)</f>
        <v>0</v>
      </c>
      <c r="BL565" s="18" t="s">
        <v>141</v>
      </c>
      <c r="BM565" s="238" t="s">
        <v>1053</v>
      </c>
    </row>
    <row r="566" s="2" customFormat="1">
      <c r="A566" s="39"/>
      <c r="B566" s="40"/>
      <c r="C566" s="41"/>
      <c r="D566" s="240" t="s">
        <v>130</v>
      </c>
      <c r="E566" s="41"/>
      <c r="F566" s="241" t="s">
        <v>1052</v>
      </c>
      <c r="G566" s="41"/>
      <c r="H566" s="41"/>
      <c r="I566" s="147"/>
      <c r="J566" s="41"/>
      <c r="K566" s="41"/>
      <c r="L566" s="45"/>
      <c r="M566" s="242"/>
      <c r="N566" s="243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130</v>
      </c>
      <c r="AU566" s="18" t="s">
        <v>78</v>
      </c>
    </row>
    <row r="567" s="2" customFormat="1" ht="16.5" customHeight="1">
      <c r="A567" s="39"/>
      <c r="B567" s="40"/>
      <c r="C567" s="227" t="s">
        <v>1054</v>
      </c>
      <c r="D567" s="227" t="s">
        <v>123</v>
      </c>
      <c r="E567" s="228" t="s">
        <v>1055</v>
      </c>
      <c r="F567" s="229" t="s">
        <v>1056</v>
      </c>
      <c r="G567" s="230" t="s">
        <v>161</v>
      </c>
      <c r="H567" s="231">
        <v>6</v>
      </c>
      <c r="I567" s="232"/>
      <c r="J567" s="233">
        <f>ROUND(I567*H567,2)</f>
        <v>0</v>
      </c>
      <c r="K567" s="229" t="s">
        <v>19</v>
      </c>
      <c r="L567" s="45"/>
      <c r="M567" s="234" t="s">
        <v>19</v>
      </c>
      <c r="N567" s="235" t="s">
        <v>40</v>
      </c>
      <c r="O567" s="85"/>
      <c r="P567" s="236">
        <f>O567*H567</f>
        <v>0</v>
      </c>
      <c r="Q567" s="236">
        <v>0</v>
      </c>
      <c r="R567" s="236">
        <f>Q567*H567</f>
        <v>0</v>
      </c>
      <c r="S567" s="236">
        <v>0</v>
      </c>
      <c r="T567" s="237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8" t="s">
        <v>141</v>
      </c>
      <c r="AT567" s="238" t="s">
        <v>123</v>
      </c>
      <c r="AU567" s="238" t="s">
        <v>78</v>
      </c>
      <c r="AY567" s="18" t="s">
        <v>120</v>
      </c>
      <c r="BE567" s="239">
        <f>IF(N567="základní",J567,0)</f>
        <v>0</v>
      </c>
      <c r="BF567" s="239">
        <f>IF(N567="snížená",J567,0)</f>
        <v>0</v>
      </c>
      <c r="BG567" s="239">
        <f>IF(N567="zákl. přenesená",J567,0)</f>
        <v>0</v>
      </c>
      <c r="BH567" s="239">
        <f>IF(N567="sníž. přenesená",J567,0)</f>
        <v>0</v>
      </c>
      <c r="BI567" s="239">
        <f>IF(N567="nulová",J567,0)</f>
        <v>0</v>
      </c>
      <c r="BJ567" s="18" t="s">
        <v>76</v>
      </c>
      <c r="BK567" s="239">
        <f>ROUND(I567*H567,2)</f>
        <v>0</v>
      </c>
      <c r="BL567" s="18" t="s">
        <v>141</v>
      </c>
      <c r="BM567" s="238" t="s">
        <v>1057</v>
      </c>
    </row>
    <row r="568" s="2" customFormat="1">
      <c r="A568" s="39"/>
      <c r="B568" s="40"/>
      <c r="C568" s="41"/>
      <c r="D568" s="240" t="s">
        <v>130</v>
      </c>
      <c r="E568" s="41"/>
      <c r="F568" s="241" t="s">
        <v>1058</v>
      </c>
      <c r="G568" s="41"/>
      <c r="H568" s="41"/>
      <c r="I568" s="147"/>
      <c r="J568" s="41"/>
      <c r="K568" s="41"/>
      <c r="L568" s="45"/>
      <c r="M568" s="242"/>
      <c r="N568" s="243"/>
      <c r="O568" s="85"/>
      <c r="P568" s="85"/>
      <c r="Q568" s="85"/>
      <c r="R568" s="85"/>
      <c r="S568" s="85"/>
      <c r="T568" s="86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T568" s="18" t="s">
        <v>130</v>
      </c>
      <c r="AU568" s="18" t="s">
        <v>78</v>
      </c>
    </row>
    <row r="569" s="13" customFormat="1">
      <c r="A569" s="13"/>
      <c r="B569" s="244"/>
      <c r="C569" s="245"/>
      <c r="D569" s="240" t="s">
        <v>131</v>
      </c>
      <c r="E569" s="246" t="s">
        <v>19</v>
      </c>
      <c r="F569" s="247" t="s">
        <v>1059</v>
      </c>
      <c r="G569" s="245"/>
      <c r="H569" s="246" t="s">
        <v>19</v>
      </c>
      <c r="I569" s="248"/>
      <c r="J569" s="245"/>
      <c r="K569" s="245"/>
      <c r="L569" s="249"/>
      <c r="M569" s="250"/>
      <c r="N569" s="251"/>
      <c r="O569" s="251"/>
      <c r="P569" s="251"/>
      <c r="Q569" s="251"/>
      <c r="R569" s="251"/>
      <c r="S569" s="251"/>
      <c r="T569" s="252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3" t="s">
        <v>131</v>
      </c>
      <c r="AU569" s="253" t="s">
        <v>78</v>
      </c>
      <c r="AV569" s="13" t="s">
        <v>76</v>
      </c>
      <c r="AW569" s="13" t="s">
        <v>31</v>
      </c>
      <c r="AX569" s="13" t="s">
        <v>69</v>
      </c>
      <c r="AY569" s="253" t="s">
        <v>120</v>
      </c>
    </row>
    <row r="570" s="14" customFormat="1">
      <c r="A570" s="14"/>
      <c r="B570" s="254"/>
      <c r="C570" s="255"/>
      <c r="D570" s="240" t="s">
        <v>131</v>
      </c>
      <c r="E570" s="256" t="s">
        <v>19</v>
      </c>
      <c r="F570" s="257" t="s">
        <v>1060</v>
      </c>
      <c r="G570" s="255"/>
      <c r="H570" s="258">
        <v>6</v>
      </c>
      <c r="I570" s="259"/>
      <c r="J570" s="255"/>
      <c r="K570" s="255"/>
      <c r="L570" s="260"/>
      <c r="M570" s="261"/>
      <c r="N570" s="262"/>
      <c r="O570" s="262"/>
      <c r="P570" s="262"/>
      <c r="Q570" s="262"/>
      <c r="R570" s="262"/>
      <c r="S570" s="262"/>
      <c r="T570" s="263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4" t="s">
        <v>131</v>
      </c>
      <c r="AU570" s="264" t="s">
        <v>78</v>
      </c>
      <c r="AV570" s="14" t="s">
        <v>78</v>
      </c>
      <c r="AW570" s="14" t="s">
        <v>31</v>
      </c>
      <c r="AX570" s="14" t="s">
        <v>76</v>
      </c>
      <c r="AY570" s="264" t="s">
        <v>120</v>
      </c>
    </row>
    <row r="571" s="2" customFormat="1" ht="16.5" customHeight="1">
      <c r="A571" s="39"/>
      <c r="B571" s="40"/>
      <c r="C571" s="227" t="s">
        <v>1061</v>
      </c>
      <c r="D571" s="227" t="s">
        <v>123</v>
      </c>
      <c r="E571" s="228" t="s">
        <v>1062</v>
      </c>
      <c r="F571" s="229" t="s">
        <v>1063</v>
      </c>
      <c r="G571" s="230" t="s">
        <v>161</v>
      </c>
      <c r="H571" s="231">
        <v>12</v>
      </c>
      <c r="I571" s="232"/>
      <c r="J571" s="233">
        <f>ROUND(I571*H571,2)</f>
        <v>0</v>
      </c>
      <c r="K571" s="229" t="s">
        <v>19</v>
      </c>
      <c r="L571" s="45"/>
      <c r="M571" s="234" t="s">
        <v>19</v>
      </c>
      <c r="N571" s="235" t="s">
        <v>40</v>
      </c>
      <c r="O571" s="85"/>
      <c r="P571" s="236">
        <f>O571*H571</f>
        <v>0</v>
      </c>
      <c r="Q571" s="236">
        <v>0</v>
      </c>
      <c r="R571" s="236">
        <f>Q571*H571</f>
        <v>0</v>
      </c>
      <c r="S571" s="236">
        <v>0</v>
      </c>
      <c r="T571" s="237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8" t="s">
        <v>141</v>
      </c>
      <c r="AT571" s="238" t="s">
        <v>123</v>
      </c>
      <c r="AU571" s="238" t="s">
        <v>78</v>
      </c>
      <c r="AY571" s="18" t="s">
        <v>120</v>
      </c>
      <c r="BE571" s="239">
        <f>IF(N571="základní",J571,0)</f>
        <v>0</v>
      </c>
      <c r="BF571" s="239">
        <f>IF(N571="snížená",J571,0)</f>
        <v>0</v>
      </c>
      <c r="BG571" s="239">
        <f>IF(N571="zákl. přenesená",J571,0)</f>
        <v>0</v>
      </c>
      <c r="BH571" s="239">
        <f>IF(N571="sníž. přenesená",J571,0)</f>
        <v>0</v>
      </c>
      <c r="BI571" s="239">
        <f>IF(N571="nulová",J571,0)</f>
        <v>0</v>
      </c>
      <c r="BJ571" s="18" t="s">
        <v>76</v>
      </c>
      <c r="BK571" s="239">
        <f>ROUND(I571*H571,2)</f>
        <v>0</v>
      </c>
      <c r="BL571" s="18" t="s">
        <v>141</v>
      </c>
      <c r="BM571" s="238" t="s">
        <v>1064</v>
      </c>
    </row>
    <row r="572" s="2" customFormat="1">
      <c r="A572" s="39"/>
      <c r="B572" s="40"/>
      <c r="C572" s="41"/>
      <c r="D572" s="240" t="s">
        <v>130</v>
      </c>
      <c r="E572" s="41"/>
      <c r="F572" s="241" t="s">
        <v>1065</v>
      </c>
      <c r="G572" s="41"/>
      <c r="H572" s="41"/>
      <c r="I572" s="147"/>
      <c r="J572" s="41"/>
      <c r="K572" s="41"/>
      <c r="L572" s="45"/>
      <c r="M572" s="242"/>
      <c r="N572" s="243"/>
      <c r="O572" s="85"/>
      <c r="P572" s="85"/>
      <c r="Q572" s="85"/>
      <c r="R572" s="85"/>
      <c r="S572" s="85"/>
      <c r="T572" s="86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T572" s="18" t="s">
        <v>130</v>
      </c>
      <c r="AU572" s="18" t="s">
        <v>78</v>
      </c>
    </row>
    <row r="573" s="13" customFormat="1">
      <c r="A573" s="13"/>
      <c r="B573" s="244"/>
      <c r="C573" s="245"/>
      <c r="D573" s="240" t="s">
        <v>131</v>
      </c>
      <c r="E573" s="246" t="s">
        <v>19</v>
      </c>
      <c r="F573" s="247" t="s">
        <v>1066</v>
      </c>
      <c r="G573" s="245"/>
      <c r="H573" s="246" t="s">
        <v>19</v>
      </c>
      <c r="I573" s="248"/>
      <c r="J573" s="245"/>
      <c r="K573" s="245"/>
      <c r="L573" s="249"/>
      <c r="M573" s="250"/>
      <c r="N573" s="251"/>
      <c r="O573" s="251"/>
      <c r="P573" s="251"/>
      <c r="Q573" s="251"/>
      <c r="R573" s="251"/>
      <c r="S573" s="251"/>
      <c r="T573" s="252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53" t="s">
        <v>131</v>
      </c>
      <c r="AU573" s="253" t="s">
        <v>78</v>
      </c>
      <c r="AV573" s="13" t="s">
        <v>76</v>
      </c>
      <c r="AW573" s="13" t="s">
        <v>31</v>
      </c>
      <c r="AX573" s="13" t="s">
        <v>69</v>
      </c>
      <c r="AY573" s="253" t="s">
        <v>120</v>
      </c>
    </row>
    <row r="574" s="14" customFormat="1">
      <c r="A574" s="14"/>
      <c r="B574" s="254"/>
      <c r="C574" s="255"/>
      <c r="D574" s="240" t="s">
        <v>131</v>
      </c>
      <c r="E574" s="256" t="s">
        <v>19</v>
      </c>
      <c r="F574" s="257" t="s">
        <v>1067</v>
      </c>
      <c r="G574" s="255"/>
      <c r="H574" s="258">
        <v>12</v>
      </c>
      <c r="I574" s="259"/>
      <c r="J574" s="255"/>
      <c r="K574" s="255"/>
      <c r="L574" s="260"/>
      <c r="M574" s="261"/>
      <c r="N574" s="262"/>
      <c r="O574" s="262"/>
      <c r="P574" s="262"/>
      <c r="Q574" s="262"/>
      <c r="R574" s="262"/>
      <c r="S574" s="262"/>
      <c r="T574" s="263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64" t="s">
        <v>131</v>
      </c>
      <c r="AU574" s="264" t="s">
        <v>78</v>
      </c>
      <c r="AV574" s="14" t="s">
        <v>78</v>
      </c>
      <c r="AW574" s="14" t="s">
        <v>31</v>
      </c>
      <c r="AX574" s="14" t="s">
        <v>76</v>
      </c>
      <c r="AY574" s="264" t="s">
        <v>120</v>
      </c>
    </row>
    <row r="575" s="2" customFormat="1" ht="16.5" customHeight="1">
      <c r="A575" s="39"/>
      <c r="B575" s="40"/>
      <c r="C575" s="227" t="s">
        <v>1068</v>
      </c>
      <c r="D575" s="227" t="s">
        <v>123</v>
      </c>
      <c r="E575" s="228" t="s">
        <v>1069</v>
      </c>
      <c r="F575" s="229" t="s">
        <v>1070</v>
      </c>
      <c r="G575" s="230" t="s">
        <v>161</v>
      </c>
      <c r="H575" s="231">
        <v>1</v>
      </c>
      <c r="I575" s="232"/>
      <c r="J575" s="233">
        <f>ROUND(I575*H575,2)</f>
        <v>0</v>
      </c>
      <c r="K575" s="229" t="s">
        <v>127</v>
      </c>
      <c r="L575" s="45"/>
      <c r="M575" s="234" t="s">
        <v>19</v>
      </c>
      <c r="N575" s="235" t="s">
        <v>40</v>
      </c>
      <c r="O575" s="85"/>
      <c r="P575" s="236">
        <f>O575*H575</f>
        <v>0</v>
      </c>
      <c r="Q575" s="236">
        <v>0.0064900000000000001</v>
      </c>
      <c r="R575" s="236">
        <f>Q575*H575</f>
        <v>0.0064900000000000001</v>
      </c>
      <c r="S575" s="236">
        <v>0</v>
      </c>
      <c r="T575" s="237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8" t="s">
        <v>141</v>
      </c>
      <c r="AT575" s="238" t="s">
        <v>123</v>
      </c>
      <c r="AU575" s="238" t="s">
        <v>78</v>
      </c>
      <c r="AY575" s="18" t="s">
        <v>120</v>
      </c>
      <c r="BE575" s="239">
        <f>IF(N575="základní",J575,0)</f>
        <v>0</v>
      </c>
      <c r="BF575" s="239">
        <f>IF(N575="snížená",J575,0)</f>
        <v>0</v>
      </c>
      <c r="BG575" s="239">
        <f>IF(N575="zákl. přenesená",J575,0)</f>
        <v>0</v>
      </c>
      <c r="BH575" s="239">
        <f>IF(N575="sníž. přenesená",J575,0)</f>
        <v>0</v>
      </c>
      <c r="BI575" s="239">
        <f>IF(N575="nulová",J575,0)</f>
        <v>0</v>
      </c>
      <c r="BJ575" s="18" t="s">
        <v>76</v>
      </c>
      <c r="BK575" s="239">
        <f>ROUND(I575*H575,2)</f>
        <v>0</v>
      </c>
      <c r="BL575" s="18" t="s">
        <v>141</v>
      </c>
      <c r="BM575" s="238" t="s">
        <v>1071</v>
      </c>
    </row>
    <row r="576" s="2" customFormat="1">
      <c r="A576" s="39"/>
      <c r="B576" s="40"/>
      <c r="C576" s="41"/>
      <c r="D576" s="240" t="s">
        <v>130</v>
      </c>
      <c r="E576" s="41"/>
      <c r="F576" s="241" t="s">
        <v>1072</v>
      </c>
      <c r="G576" s="41"/>
      <c r="H576" s="41"/>
      <c r="I576" s="147"/>
      <c r="J576" s="41"/>
      <c r="K576" s="41"/>
      <c r="L576" s="45"/>
      <c r="M576" s="242"/>
      <c r="N576" s="243"/>
      <c r="O576" s="85"/>
      <c r="P576" s="85"/>
      <c r="Q576" s="85"/>
      <c r="R576" s="85"/>
      <c r="S576" s="85"/>
      <c r="T576" s="86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130</v>
      </c>
      <c r="AU576" s="18" t="s">
        <v>78</v>
      </c>
    </row>
    <row r="577" s="2" customFormat="1" ht="16.5" customHeight="1">
      <c r="A577" s="39"/>
      <c r="B577" s="40"/>
      <c r="C577" s="227" t="s">
        <v>1073</v>
      </c>
      <c r="D577" s="227" t="s">
        <v>123</v>
      </c>
      <c r="E577" s="228" t="s">
        <v>1074</v>
      </c>
      <c r="F577" s="229" t="s">
        <v>1075</v>
      </c>
      <c r="G577" s="230" t="s">
        <v>268</v>
      </c>
      <c r="H577" s="231">
        <v>684</v>
      </c>
      <c r="I577" s="232"/>
      <c r="J577" s="233">
        <f>ROUND(I577*H577,2)</f>
        <v>0</v>
      </c>
      <c r="K577" s="229" t="s">
        <v>127</v>
      </c>
      <c r="L577" s="45"/>
      <c r="M577" s="234" t="s">
        <v>19</v>
      </c>
      <c r="N577" s="235" t="s">
        <v>40</v>
      </c>
      <c r="O577" s="85"/>
      <c r="P577" s="236">
        <f>O577*H577</f>
        <v>0</v>
      </c>
      <c r="Q577" s="236">
        <v>0</v>
      </c>
      <c r="R577" s="236">
        <f>Q577*H577</f>
        <v>0</v>
      </c>
      <c r="S577" s="236">
        <v>0</v>
      </c>
      <c r="T577" s="237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38" t="s">
        <v>141</v>
      </c>
      <c r="AT577" s="238" t="s">
        <v>123</v>
      </c>
      <c r="AU577" s="238" t="s">
        <v>78</v>
      </c>
      <c r="AY577" s="18" t="s">
        <v>120</v>
      </c>
      <c r="BE577" s="239">
        <f>IF(N577="základní",J577,0)</f>
        <v>0</v>
      </c>
      <c r="BF577" s="239">
        <f>IF(N577="snížená",J577,0)</f>
        <v>0</v>
      </c>
      <c r="BG577" s="239">
        <f>IF(N577="zákl. přenesená",J577,0)</f>
        <v>0</v>
      </c>
      <c r="BH577" s="239">
        <f>IF(N577="sníž. přenesená",J577,0)</f>
        <v>0</v>
      </c>
      <c r="BI577" s="239">
        <f>IF(N577="nulová",J577,0)</f>
        <v>0</v>
      </c>
      <c r="BJ577" s="18" t="s">
        <v>76</v>
      </c>
      <c r="BK577" s="239">
        <f>ROUND(I577*H577,2)</f>
        <v>0</v>
      </c>
      <c r="BL577" s="18" t="s">
        <v>141</v>
      </c>
      <c r="BM577" s="238" t="s">
        <v>1076</v>
      </c>
    </row>
    <row r="578" s="2" customFormat="1">
      <c r="A578" s="39"/>
      <c r="B578" s="40"/>
      <c r="C578" s="41"/>
      <c r="D578" s="240" t="s">
        <v>130</v>
      </c>
      <c r="E578" s="41"/>
      <c r="F578" s="241" t="s">
        <v>1077</v>
      </c>
      <c r="G578" s="41"/>
      <c r="H578" s="41"/>
      <c r="I578" s="147"/>
      <c r="J578" s="41"/>
      <c r="K578" s="41"/>
      <c r="L578" s="45"/>
      <c r="M578" s="242"/>
      <c r="N578" s="243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130</v>
      </c>
      <c r="AU578" s="18" t="s">
        <v>78</v>
      </c>
    </row>
    <row r="579" s="13" customFormat="1">
      <c r="A579" s="13"/>
      <c r="B579" s="244"/>
      <c r="C579" s="245"/>
      <c r="D579" s="240" t="s">
        <v>131</v>
      </c>
      <c r="E579" s="246" t="s">
        <v>19</v>
      </c>
      <c r="F579" s="247" t="s">
        <v>1078</v>
      </c>
      <c r="G579" s="245"/>
      <c r="H579" s="246" t="s">
        <v>19</v>
      </c>
      <c r="I579" s="248"/>
      <c r="J579" s="245"/>
      <c r="K579" s="245"/>
      <c r="L579" s="249"/>
      <c r="M579" s="250"/>
      <c r="N579" s="251"/>
      <c r="O579" s="251"/>
      <c r="P579" s="251"/>
      <c r="Q579" s="251"/>
      <c r="R579" s="251"/>
      <c r="S579" s="251"/>
      <c r="T579" s="252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53" t="s">
        <v>131</v>
      </c>
      <c r="AU579" s="253" t="s">
        <v>78</v>
      </c>
      <c r="AV579" s="13" t="s">
        <v>76</v>
      </c>
      <c r="AW579" s="13" t="s">
        <v>31</v>
      </c>
      <c r="AX579" s="13" t="s">
        <v>69</v>
      </c>
      <c r="AY579" s="253" t="s">
        <v>120</v>
      </c>
    </row>
    <row r="580" s="14" customFormat="1">
      <c r="A580" s="14"/>
      <c r="B580" s="254"/>
      <c r="C580" s="255"/>
      <c r="D580" s="240" t="s">
        <v>131</v>
      </c>
      <c r="E580" s="256" t="s">
        <v>19</v>
      </c>
      <c r="F580" s="257" t="s">
        <v>322</v>
      </c>
      <c r="G580" s="255"/>
      <c r="H580" s="258">
        <v>684</v>
      </c>
      <c r="I580" s="259"/>
      <c r="J580" s="255"/>
      <c r="K580" s="255"/>
      <c r="L580" s="260"/>
      <c r="M580" s="261"/>
      <c r="N580" s="262"/>
      <c r="O580" s="262"/>
      <c r="P580" s="262"/>
      <c r="Q580" s="262"/>
      <c r="R580" s="262"/>
      <c r="S580" s="262"/>
      <c r="T580" s="263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64" t="s">
        <v>131</v>
      </c>
      <c r="AU580" s="264" t="s">
        <v>78</v>
      </c>
      <c r="AV580" s="14" t="s">
        <v>78</v>
      </c>
      <c r="AW580" s="14" t="s">
        <v>31</v>
      </c>
      <c r="AX580" s="14" t="s">
        <v>76</v>
      </c>
      <c r="AY580" s="264" t="s">
        <v>120</v>
      </c>
    </row>
    <row r="581" s="2" customFormat="1" ht="16.5" customHeight="1">
      <c r="A581" s="39"/>
      <c r="B581" s="40"/>
      <c r="C581" s="227" t="s">
        <v>1079</v>
      </c>
      <c r="D581" s="227" t="s">
        <v>123</v>
      </c>
      <c r="E581" s="228" t="s">
        <v>1080</v>
      </c>
      <c r="F581" s="229" t="s">
        <v>1081</v>
      </c>
      <c r="G581" s="230" t="s">
        <v>268</v>
      </c>
      <c r="H581" s="231">
        <v>260</v>
      </c>
      <c r="I581" s="232"/>
      <c r="J581" s="233">
        <f>ROUND(I581*H581,2)</f>
        <v>0</v>
      </c>
      <c r="K581" s="229" t="s">
        <v>127</v>
      </c>
      <c r="L581" s="45"/>
      <c r="M581" s="234" t="s">
        <v>19</v>
      </c>
      <c r="N581" s="235" t="s">
        <v>40</v>
      </c>
      <c r="O581" s="85"/>
      <c r="P581" s="236">
        <f>O581*H581</f>
        <v>0</v>
      </c>
      <c r="Q581" s="236">
        <v>0</v>
      </c>
      <c r="R581" s="236">
        <f>Q581*H581</f>
        <v>0</v>
      </c>
      <c r="S581" s="236">
        <v>0</v>
      </c>
      <c r="T581" s="237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38" t="s">
        <v>141</v>
      </c>
      <c r="AT581" s="238" t="s">
        <v>123</v>
      </c>
      <c r="AU581" s="238" t="s">
        <v>78</v>
      </c>
      <c r="AY581" s="18" t="s">
        <v>120</v>
      </c>
      <c r="BE581" s="239">
        <f>IF(N581="základní",J581,0)</f>
        <v>0</v>
      </c>
      <c r="BF581" s="239">
        <f>IF(N581="snížená",J581,0)</f>
        <v>0</v>
      </c>
      <c r="BG581" s="239">
        <f>IF(N581="zákl. přenesená",J581,0)</f>
        <v>0</v>
      </c>
      <c r="BH581" s="239">
        <f>IF(N581="sníž. přenesená",J581,0)</f>
        <v>0</v>
      </c>
      <c r="BI581" s="239">
        <f>IF(N581="nulová",J581,0)</f>
        <v>0</v>
      </c>
      <c r="BJ581" s="18" t="s">
        <v>76</v>
      </c>
      <c r="BK581" s="239">
        <f>ROUND(I581*H581,2)</f>
        <v>0</v>
      </c>
      <c r="BL581" s="18" t="s">
        <v>141</v>
      </c>
      <c r="BM581" s="238" t="s">
        <v>1082</v>
      </c>
    </row>
    <row r="582" s="2" customFormat="1">
      <c r="A582" s="39"/>
      <c r="B582" s="40"/>
      <c r="C582" s="41"/>
      <c r="D582" s="240" t="s">
        <v>130</v>
      </c>
      <c r="E582" s="41"/>
      <c r="F582" s="241" t="s">
        <v>1083</v>
      </c>
      <c r="G582" s="41"/>
      <c r="H582" s="41"/>
      <c r="I582" s="147"/>
      <c r="J582" s="41"/>
      <c r="K582" s="41"/>
      <c r="L582" s="45"/>
      <c r="M582" s="242"/>
      <c r="N582" s="243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130</v>
      </c>
      <c r="AU582" s="18" t="s">
        <v>78</v>
      </c>
    </row>
    <row r="583" s="13" customFormat="1">
      <c r="A583" s="13"/>
      <c r="B583" s="244"/>
      <c r="C583" s="245"/>
      <c r="D583" s="240" t="s">
        <v>131</v>
      </c>
      <c r="E583" s="246" t="s">
        <v>19</v>
      </c>
      <c r="F583" s="247" t="s">
        <v>1084</v>
      </c>
      <c r="G583" s="245"/>
      <c r="H583" s="246" t="s">
        <v>19</v>
      </c>
      <c r="I583" s="248"/>
      <c r="J583" s="245"/>
      <c r="K583" s="245"/>
      <c r="L583" s="249"/>
      <c r="M583" s="250"/>
      <c r="N583" s="251"/>
      <c r="O583" s="251"/>
      <c r="P583" s="251"/>
      <c r="Q583" s="251"/>
      <c r="R583" s="251"/>
      <c r="S583" s="251"/>
      <c r="T583" s="252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3" t="s">
        <v>131</v>
      </c>
      <c r="AU583" s="253" t="s">
        <v>78</v>
      </c>
      <c r="AV583" s="13" t="s">
        <v>76</v>
      </c>
      <c r="AW583" s="13" t="s">
        <v>31</v>
      </c>
      <c r="AX583" s="13" t="s">
        <v>69</v>
      </c>
      <c r="AY583" s="253" t="s">
        <v>120</v>
      </c>
    </row>
    <row r="584" s="14" customFormat="1">
      <c r="A584" s="14"/>
      <c r="B584" s="254"/>
      <c r="C584" s="255"/>
      <c r="D584" s="240" t="s">
        <v>131</v>
      </c>
      <c r="E584" s="256" t="s">
        <v>19</v>
      </c>
      <c r="F584" s="257" t="s">
        <v>1085</v>
      </c>
      <c r="G584" s="255"/>
      <c r="H584" s="258">
        <v>260</v>
      </c>
      <c r="I584" s="259"/>
      <c r="J584" s="255"/>
      <c r="K584" s="255"/>
      <c r="L584" s="260"/>
      <c r="M584" s="261"/>
      <c r="N584" s="262"/>
      <c r="O584" s="262"/>
      <c r="P584" s="262"/>
      <c r="Q584" s="262"/>
      <c r="R584" s="262"/>
      <c r="S584" s="262"/>
      <c r="T584" s="263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4" t="s">
        <v>131</v>
      </c>
      <c r="AU584" s="264" t="s">
        <v>78</v>
      </c>
      <c r="AV584" s="14" t="s">
        <v>78</v>
      </c>
      <c r="AW584" s="14" t="s">
        <v>31</v>
      </c>
      <c r="AX584" s="14" t="s">
        <v>76</v>
      </c>
      <c r="AY584" s="264" t="s">
        <v>120</v>
      </c>
    </row>
    <row r="585" s="2" customFormat="1" ht="16.5" customHeight="1">
      <c r="A585" s="39"/>
      <c r="B585" s="40"/>
      <c r="C585" s="227" t="s">
        <v>1086</v>
      </c>
      <c r="D585" s="227" t="s">
        <v>123</v>
      </c>
      <c r="E585" s="228" t="s">
        <v>1087</v>
      </c>
      <c r="F585" s="229" t="s">
        <v>1088</v>
      </c>
      <c r="G585" s="230" t="s">
        <v>268</v>
      </c>
      <c r="H585" s="231">
        <v>7800</v>
      </c>
      <c r="I585" s="232"/>
      <c r="J585" s="233">
        <f>ROUND(I585*H585,2)</f>
        <v>0</v>
      </c>
      <c r="K585" s="229" t="s">
        <v>127</v>
      </c>
      <c r="L585" s="45"/>
      <c r="M585" s="234" t="s">
        <v>19</v>
      </c>
      <c r="N585" s="235" t="s">
        <v>40</v>
      </c>
      <c r="O585" s="85"/>
      <c r="P585" s="236">
        <f>O585*H585</f>
        <v>0</v>
      </c>
      <c r="Q585" s="236">
        <v>0</v>
      </c>
      <c r="R585" s="236">
        <f>Q585*H585</f>
        <v>0</v>
      </c>
      <c r="S585" s="236">
        <v>0</v>
      </c>
      <c r="T585" s="237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38" t="s">
        <v>141</v>
      </c>
      <c r="AT585" s="238" t="s">
        <v>123</v>
      </c>
      <c r="AU585" s="238" t="s">
        <v>78</v>
      </c>
      <c r="AY585" s="18" t="s">
        <v>120</v>
      </c>
      <c r="BE585" s="239">
        <f>IF(N585="základní",J585,0)</f>
        <v>0</v>
      </c>
      <c r="BF585" s="239">
        <f>IF(N585="snížená",J585,0)</f>
        <v>0</v>
      </c>
      <c r="BG585" s="239">
        <f>IF(N585="zákl. přenesená",J585,0)</f>
        <v>0</v>
      </c>
      <c r="BH585" s="239">
        <f>IF(N585="sníž. přenesená",J585,0)</f>
        <v>0</v>
      </c>
      <c r="BI585" s="239">
        <f>IF(N585="nulová",J585,0)</f>
        <v>0</v>
      </c>
      <c r="BJ585" s="18" t="s">
        <v>76</v>
      </c>
      <c r="BK585" s="239">
        <f>ROUND(I585*H585,2)</f>
        <v>0</v>
      </c>
      <c r="BL585" s="18" t="s">
        <v>141</v>
      </c>
      <c r="BM585" s="238" t="s">
        <v>1089</v>
      </c>
    </row>
    <row r="586" s="2" customFormat="1">
      <c r="A586" s="39"/>
      <c r="B586" s="40"/>
      <c r="C586" s="41"/>
      <c r="D586" s="240" t="s">
        <v>130</v>
      </c>
      <c r="E586" s="41"/>
      <c r="F586" s="241" t="s">
        <v>1090</v>
      </c>
      <c r="G586" s="41"/>
      <c r="H586" s="41"/>
      <c r="I586" s="147"/>
      <c r="J586" s="41"/>
      <c r="K586" s="41"/>
      <c r="L586" s="45"/>
      <c r="M586" s="242"/>
      <c r="N586" s="243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130</v>
      </c>
      <c r="AU586" s="18" t="s">
        <v>78</v>
      </c>
    </row>
    <row r="587" s="13" customFormat="1">
      <c r="A587" s="13"/>
      <c r="B587" s="244"/>
      <c r="C587" s="245"/>
      <c r="D587" s="240" t="s">
        <v>131</v>
      </c>
      <c r="E587" s="246" t="s">
        <v>19</v>
      </c>
      <c r="F587" s="247" t="s">
        <v>1091</v>
      </c>
      <c r="G587" s="245"/>
      <c r="H587" s="246" t="s">
        <v>19</v>
      </c>
      <c r="I587" s="248"/>
      <c r="J587" s="245"/>
      <c r="K587" s="245"/>
      <c r="L587" s="249"/>
      <c r="M587" s="250"/>
      <c r="N587" s="251"/>
      <c r="O587" s="251"/>
      <c r="P587" s="251"/>
      <c r="Q587" s="251"/>
      <c r="R587" s="251"/>
      <c r="S587" s="251"/>
      <c r="T587" s="252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53" t="s">
        <v>131</v>
      </c>
      <c r="AU587" s="253" t="s">
        <v>78</v>
      </c>
      <c r="AV587" s="13" t="s">
        <v>76</v>
      </c>
      <c r="AW587" s="13" t="s">
        <v>31</v>
      </c>
      <c r="AX587" s="13" t="s">
        <v>69</v>
      </c>
      <c r="AY587" s="253" t="s">
        <v>120</v>
      </c>
    </row>
    <row r="588" s="14" customFormat="1">
      <c r="A588" s="14"/>
      <c r="B588" s="254"/>
      <c r="C588" s="255"/>
      <c r="D588" s="240" t="s">
        <v>131</v>
      </c>
      <c r="E588" s="256" t="s">
        <v>19</v>
      </c>
      <c r="F588" s="257" t="s">
        <v>1092</v>
      </c>
      <c r="G588" s="255"/>
      <c r="H588" s="258">
        <v>7800</v>
      </c>
      <c r="I588" s="259"/>
      <c r="J588" s="255"/>
      <c r="K588" s="255"/>
      <c r="L588" s="260"/>
      <c r="M588" s="261"/>
      <c r="N588" s="262"/>
      <c r="O588" s="262"/>
      <c r="P588" s="262"/>
      <c r="Q588" s="262"/>
      <c r="R588" s="262"/>
      <c r="S588" s="262"/>
      <c r="T588" s="263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4" t="s">
        <v>131</v>
      </c>
      <c r="AU588" s="264" t="s">
        <v>78</v>
      </c>
      <c r="AV588" s="14" t="s">
        <v>78</v>
      </c>
      <c r="AW588" s="14" t="s">
        <v>31</v>
      </c>
      <c r="AX588" s="14" t="s">
        <v>76</v>
      </c>
      <c r="AY588" s="264" t="s">
        <v>120</v>
      </c>
    </row>
    <row r="589" s="2" customFormat="1" ht="16.5" customHeight="1">
      <c r="A589" s="39"/>
      <c r="B589" s="40"/>
      <c r="C589" s="227" t="s">
        <v>1093</v>
      </c>
      <c r="D589" s="227" t="s">
        <v>123</v>
      </c>
      <c r="E589" s="228" t="s">
        <v>1094</v>
      </c>
      <c r="F589" s="229" t="s">
        <v>1095</v>
      </c>
      <c r="G589" s="230" t="s">
        <v>268</v>
      </c>
      <c r="H589" s="231">
        <v>260</v>
      </c>
      <c r="I589" s="232"/>
      <c r="J589" s="233">
        <f>ROUND(I589*H589,2)</f>
        <v>0</v>
      </c>
      <c r="K589" s="229" t="s">
        <v>127</v>
      </c>
      <c r="L589" s="45"/>
      <c r="M589" s="234" t="s">
        <v>19</v>
      </c>
      <c r="N589" s="235" t="s">
        <v>40</v>
      </c>
      <c r="O589" s="85"/>
      <c r="P589" s="236">
        <f>O589*H589</f>
        <v>0</v>
      </c>
      <c r="Q589" s="236">
        <v>0</v>
      </c>
      <c r="R589" s="236">
        <f>Q589*H589</f>
        <v>0</v>
      </c>
      <c r="S589" s="236">
        <v>0</v>
      </c>
      <c r="T589" s="237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38" t="s">
        <v>141</v>
      </c>
      <c r="AT589" s="238" t="s">
        <v>123</v>
      </c>
      <c r="AU589" s="238" t="s">
        <v>78</v>
      </c>
      <c r="AY589" s="18" t="s">
        <v>120</v>
      </c>
      <c r="BE589" s="239">
        <f>IF(N589="základní",J589,0)</f>
        <v>0</v>
      </c>
      <c r="BF589" s="239">
        <f>IF(N589="snížená",J589,0)</f>
        <v>0</v>
      </c>
      <c r="BG589" s="239">
        <f>IF(N589="zákl. přenesená",J589,0)</f>
        <v>0</v>
      </c>
      <c r="BH589" s="239">
        <f>IF(N589="sníž. přenesená",J589,0)</f>
        <v>0</v>
      </c>
      <c r="BI589" s="239">
        <f>IF(N589="nulová",J589,0)</f>
        <v>0</v>
      </c>
      <c r="BJ589" s="18" t="s">
        <v>76</v>
      </c>
      <c r="BK589" s="239">
        <f>ROUND(I589*H589,2)</f>
        <v>0</v>
      </c>
      <c r="BL589" s="18" t="s">
        <v>141</v>
      </c>
      <c r="BM589" s="238" t="s">
        <v>1096</v>
      </c>
    </row>
    <row r="590" s="2" customFormat="1">
      <c r="A590" s="39"/>
      <c r="B590" s="40"/>
      <c r="C590" s="41"/>
      <c r="D590" s="240" t="s">
        <v>130</v>
      </c>
      <c r="E590" s="41"/>
      <c r="F590" s="241" t="s">
        <v>1097</v>
      </c>
      <c r="G590" s="41"/>
      <c r="H590" s="41"/>
      <c r="I590" s="147"/>
      <c r="J590" s="41"/>
      <c r="K590" s="41"/>
      <c r="L590" s="45"/>
      <c r="M590" s="242"/>
      <c r="N590" s="243"/>
      <c r="O590" s="85"/>
      <c r="P590" s="85"/>
      <c r="Q590" s="85"/>
      <c r="R590" s="85"/>
      <c r="S590" s="85"/>
      <c r="T590" s="86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130</v>
      </c>
      <c r="AU590" s="18" t="s">
        <v>78</v>
      </c>
    </row>
    <row r="591" s="2" customFormat="1" ht="16.5" customHeight="1">
      <c r="A591" s="39"/>
      <c r="B591" s="40"/>
      <c r="C591" s="227" t="s">
        <v>1098</v>
      </c>
      <c r="D591" s="227" t="s">
        <v>123</v>
      </c>
      <c r="E591" s="228" t="s">
        <v>1099</v>
      </c>
      <c r="F591" s="229" t="s">
        <v>1100</v>
      </c>
      <c r="G591" s="230" t="s">
        <v>363</v>
      </c>
      <c r="H591" s="231">
        <v>1092</v>
      </c>
      <c r="I591" s="232"/>
      <c r="J591" s="233">
        <f>ROUND(I591*H591,2)</f>
        <v>0</v>
      </c>
      <c r="K591" s="229" t="s">
        <v>127</v>
      </c>
      <c r="L591" s="45"/>
      <c r="M591" s="234" t="s">
        <v>19</v>
      </c>
      <c r="N591" s="235" t="s">
        <v>40</v>
      </c>
      <c r="O591" s="85"/>
      <c r="P591" s="236">
        <f>O591*H591</f>
        <v>0</v>
      </c>
      <c r="Q591" s="236">
        <v>0</v>
      </c>
      <c r="R591" s="236">
        <f>Q591*H591</f>
        <v>0</v>
      </c>
      <c r="S591" s="236">
        <v>0</v>
      </c>
      <c r="T591" s="237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38" t="s">
        <v>141</v>
      </c>
      <c r="AT591" s="238" t="s">
        <v>123</v>
      </c>
      <c r="AU591" s="238" t="s">
        <v>78</v>
      </c>
      <c r="AY591" s="18" t="s">
        <v>120</v>
      </c>
      <c r="BE591" s="239">
        <f>IF(N591="základní",J591,0)</f>
        <v>0</v>
      </c>
      <c r="BF591" s="239">
        <f>IF(N591="snížená",J591,0)</f>
        <v>0</v>
      </c>
      <c r="BG591" s="239">
        <f>IF(N591="zákl. přenesená",J591,0)</f>
        <v>0</v>
      </c>
      <c r="BH591" s="239">
        <f>IF(N591="sníž. přenesená",J591,0)</f>
        <v>0</v>
      </c>
      <c r="BI591" s="239">
        <f>IF(N591="nulová",J591,0)</f>
        <v>0</v>
      </c>
      <c r="BJ591" s="18" t="s">
        <v>76</v>
      </c>
      <c r="BK591" s="239">
        <f>ROUND(I591*H591,2)</f>
        <v>0</v>
      </c>
      <c r="BL591" s="18" t="s">
        <v>141</v>
      </c>
      <c r="BM591" s="238" t="s">
        <v>1101</v>
      </c>
    </row>
    <row r="592" s="2" customFormat="1">
      <c r="A592" s="39"/>
      <c r="B592" s="40"/>
      <c r="C592" s="41"/>
      <c r="D592" s="240" t="s">
        <v>130</v>
      </c>
      <c r="E592" s="41"/>
      <c r="F592" s="241" t="s">
        <v>1102</v>
      </c>
      <c r="G592" s="41"/>
      <c r="H592" s="41"/>
      <c r="I592" s="147"/>
      <c r="J592" s="41"/>
      <c r="K592" s="41"/>
      <c r="L592" s="45"/>
      <c r="M592" s="242"/>
      <c r="N592" s="243"/>
      <c r="O592" s="85"/>
      <c r="P592" s="85"/>
      <c r="Q592" s="85"/>
      <c r="R592" s="85"/>
      <c r="S592" s="85"/>
      <c r="T592" s="86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130</v>
      </c>
      <c r="AU592" s="18" t="s">
        <v>78</v>
      </c>
    </row>
    <row r="593" s="14" customFormat="1">
      <c r="A593" s="14"/>
      <c r="B593" s="254"/>
      <c r="C593" s="255"/>
      <c r="D593" s="240" t="s">
        <v>131</v>
      </c>
      <c r="E593" s="256" t="s">
        <v>19</v>
      </c>
      <c r="F593" s="257" t="s">
        <v>1103</v>
      </c>
      <c r="G593" s="255"/>
      <c r="H593" s="258">
        <v>1092</v>
      </c>
      <c r="I593" s="259"/>
      <c r="J593" s="255"/>
      <c r="K593" s="255"/>
      <c r="L593" s="260"/>
      <c r="M593" s="261"/>
      <c r="N593" s="262"/>
      <c r="O593" s="262"/>
      <c r="P593" s="262"/>
      <c r="Q593" s="262"/>
      <c r="R593" s="262"/>
      <c r="S593" s="262"/>
      <c r="T593" s="263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4" t="s">
        <v>131</v>
      </c>
      <c r="AU593" s="264" t="s">
        <v>78</v>
      </c>
      <c r="AV593" s="14" t="s">
        <v>78</v>
      </c>
      <c r="AW593" s="14" t="s">
        <v>31</v>
      </c>
      <c r="AX593" s="14" t="s">
        <v>76</v>
      </c>
      <c r="AY593" s="264" t="s">
        <v>120</v>
      </c>
    </row>
    <row r="594" s="2" customFormat="1" ht="16.5" customHeight="1">
      <c r="A594" s="39"/>
      <c r="B594" s="40"/>
      <c r="C594" s="227" t="s">
        <v>1104</v>
      </c>
      <c r="D594" s="227" t="s">
        <v>123</v>
      </c>
      <c r="E594" s="228" t="s">
        <v>1105</v>
      </c>
      <c r="F594" s="229" t="s">
        <v>1106</v>
      </c>
      <c r="G594" s="230" t="s">
        <v>363</v>
      </c>
      <c r="H594" s="231">
        <v>32760</v>
      </c>
      <c r="I594" s="232"/>
      <c r="J594" s="233">
        <f>ROUND(I594*H594,2)</f>
        <v>0</v>
      </c>
      <c r="K594" s="229" t="s">
        <v>127</v>
      </c>
      <c r="L594" s="45"/>
      <c r="M594" s="234" t="s">
        <v>19</v>
      </c>
      <c r="N594" s="235" t="s">
        <v>40</v>
      </c>
      <c r="O594" s="85"/>
      <c r="P594" s="236">
        <f>O594*H594</f>
        <v>0</v>
      </c>
      <c r="Q594" s="236">
        <v>0</v>
      </c>
      <c r="R594" s="236">
        <f>Q594*H594</f>
        <v>0</v>
      </c>
      <c r="S594" s="236">
        <v>0</v>
      </c>
      <c r="T594" s="237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38" t="s">
        <v>141</v>
      </c>
      <c r="AT594" s="238" t="s">
        <v>123</v>
      </c>
      <c r="AU594" s="238" t="s">
        <v>78</v>
      </c>
      <c r="AY594" s="18" t="s">
        <v>120</v>
      </c>
      <c r="BE594" s="239">
        <f>IF(N594="základní",J594,0)</f>
        <v>0</v>
      </c>
      <c r="BF594" s="239">
        <f>IF(N594="snížená",J594,0)</f>
        <v>0</v>
      </c>
      <c r="BG594" s="239">
        <f>IF(N594="zákl. přenesená",J594,0)</f>
        <v>0</v>
      </c>
      <c r="BH594" s="239">
        <f>IF(N594="sníž. přenesená",J594,0)</f>
        <v>0</v>
      </c>
      <c r="BI594" s="239">
        <f>IF(N594="nulová",J594,0)</f>
        <v>0</v>
      </c>
      <c r="BJ594" s="18" t="s">
        <v>76</v>
      </c>
      <c r="BK594" s="239">
        <f>ROUND(I594*H594,2)</f>
        <v>0</v>
      </c>
      <c r="BL594" s="18" t="s">
        <v>141</v>
      </c>
      <c r="BM594" s="238" t="s">
        <v>1107</v>
      </c>
    </row>
    <row r="595" s="2" customFormat="1">
      <c r="A595" s="39"/>
      <c r="B595" s="40"/>
      <c r="C595" s="41"/>
      <c r="D595" s="240" t="s">
        <v>130</v>
      </c>
      <c r="E595" s="41"/>
      <c r="F595" s="241" t="s">
        <v>1108</v>
      </c>
      <c r="G595" s="41"/>
      <c r="H595" s="41"/>
      <c r="I595" s="147"/>
      <c r="J595" s="41"/>
      <c r="K595" s="41"/>
      <c r="L595" s="45"/>
      <c r="M595" s="242"/>
      <c r="N595" s="243"/>
      <c r="O595" s="85"/>
      <c r="P595" s="85"/>
      <c r="Q595" s="85"/>
      <c r="R595" s="85"/>
      <c r="S595" s="85"/>
      <c r="T595" s="86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T595" s="18" t="s">
        <v>130</v>
      </c>
      <c r="AU595" s="18" t="s">
        <v>78</v>
      </c>
    </row>
    <row r="596" s="14" customFormat="1">
      <c r="A596" s="14"/>
      <c r="B596" s="254"/>
      <c r="C596" s="255"/>
      <c r="D596" s="240" t="s">
        <v>131</v>
      </c>
      <c r="E596" s="256" t="s">
        <v>19</v>
      </c>
      <c r="F596" s="257" t="s">
        <v>1109</v>
      </c>
      <c r="G596" s="255"/>
      <c r="H596" s="258">
        <v>32760</v>
      </c>
      <c r="I596" s="259"/>
      <c r="J596" s="255"/>
      <c r="K596" s="255"/>
      <c r="L596" s="260"/>
      <c r="M596" s="261"/>
      <c r="N596" s="262"/>
      <c r="O596" s="262"/>
      <c r="P596" s="262"/>
      <c r="Q596" s="262"/>
      <c r="R596" s="262"/>
      <c r="S596" s="262"/>
      <c r="T596" s="263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4" t="s">
        <v>131</v>
      </c>
      <c r="AU596" s="264" t="s">
        <v>78</v>
      </c>
      <c r="AV596" s="14" t="s">
        <v>78</v>
      </c>
      <c r="AW596" s="14" t="s">
        <v>31</v>
      </c>
      <c r="AX596" s="14" t="s">
        <v>76</v>
      </c>
      <c r="AY596" s="264" t="s">
        <v>120</v>
      </c>
    </row>
    <row r="597" s="2" customFormat="1" ht="16.5" customHeight="1">
      <c r="A597" s="39"/>
      <c r="B597" s="40"/>
      <c r="C597" s="227" t="s">
        <v>1110</v>
      </c>
      <c r="D597" s="227" t="s">
        <v>123</v>
      </c>
      <c r="E597" s="228" t="s">
        <v>1111</v>
      </c>
      <c r="F597" s="229" t="s">
        <v>1112</v>
      </c>
      <c r="G597" s="230" t="s">
        <v>363</v>
      </c>
      <c r="H597" s="231">
        <v>1092</v>
      </c>
      <c r="I597" s="232"/>
      <c r="J597" s="233">
        <f>ROUND(I597*H597,2)</f>
        <v>0</v>
      </c>
      <c r="K597" s="229" t="s">
        <v>127</v>
      </c>
      <c r="L597" s="45"/>
      <c r="M597" s="234" t="s">
        <v>19</v>
      </c>
      <c r="N597" s="235" t="s">
        <v>40</v>
      </c>
      <c r="O597" s="85"/>
      <c r="P597" s="236">
        <f>O597*H597</f>
        <v>0</v>
      </c>
      <c r="Q597" s="236">
        <v>0</v>
      </c>
      <c r="R597" s="236">
        <f>Q597*H597</f>
        <v>0</v>
      </c>
      <c r="S597" s="236">
        <v>0</v>
      </c>
      <c r="T597" s="237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38" t="s">
        <v>141</v>
      </c>
      <c r="AT597" s="238" t="s">
        <v>123</v>
      </c>
      <c r="AU597" s="238" t="s">
        <v>78</v>
      </c>
      <c r="AY597" s="18" t="s">
        <v>120</v>
      </c>
      <c r="BE597" s="239">
        <f>IF(N597="základní",J597,0)</f>
        <v>0</v>
      </c>
      <c r="BF597" s="239">
        <f>IF(N597="snížená",J597,0)</f>
        <v>0</v>
      </c>
      <c r="BG597" s="239">
        <f>IF(N597="zákl. přenesená",J597,0)</f>
        <v>0</v>
      </c>
      <c r="BH597" s="239">
        <f>IF(N597="sníž. přenesená",J597,0)</f>
        <v>0</v>
      </c>
      <c r="BI597" s="239">
        <f>IF(N597="nulová",J597,0)</f>
        <v>0</v>
      </c>
      <c r="BJ597" s="18" t="s">
        <v>76</v>
      </c>
      <c r="BK597" s="239">
        <f>ROUND(I597*H597,2)</f>
        <v>0</v>
      </c>
      <c r="BL597" s="18" t="s">
        <v>141</v>
      </c>
      <c r="BM597" s="238" t="s">
        <v>1113</v>
      </c>
    </row>
    <row r="598" s="2" customFormat="1">
      <c r="A598" s="39"/>
      <c r="B598" s="40"/>
      <c r="C598" s="41"/>
      <c r="D598" s="240" t="s">
        <v>130</v>
      </c>
      <c r="E598" s="41"/>
      <c r="F598" s="241" t="s">
        <v>1114</v>
      </c>
      <c r="G598" s="41"/>
      <c r="H598" s="41"/>
      <c r="I598" s="147"/>
      <c r="J598" s="41"/>
      <c r="K598" s="41"/>
      <c r="L598" s="45"/>
      <c r="M598" s="242"/>
      <c r="N598" s="243"/>
      <c r="O598" s="85"/>
      <c r="P598" s="85"/>
      <c r="Q598" s="85"/>
      <c r="R598" s="85"/>
      <c r="S598" s="85"/>
      <c r="T598" s="86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T598" s="18" t="s">
        <v>130</v>
      </c>
      <c r="AU598" s="18" t="s">
        <v>78</v>
      </c>
    </row>
    <row r="599" s="2" customFormat="1" ht="16.5" customHeight="1">
      <c r="A599" s="39"/>
      <c r="B599" s="40"/>
      <c r="C599" s="227" t="s">
        <v>1115</v>
      </c>
      <c r="D599" s="227" t="s">
        <v>123</v>
      </c>
      <c r="E599" s="228" t="s">
        <v>1116</v>
      </c>
      <c r="F599" s="229" t="s">
        <v>1117</v>
      </c>
      <c r="G599" s="230" t="s">
        <v>268</v>
      </c>
      <c r="H599" s="231">
        <v>768</v>
      </c>
      <c r="I599" s="232"/>
      <c r="J599" s="233">
        <f>ROUND(I599*H599,2)</f>
        <v>0</v>
      </c>
      <c r="K599" s="229" t="s">
        <v>127</v>
      </c>
      <c r="L599" s="45"/>
      <c r="M599" s="234" t="s">
        <v>19</v>
      </c>
      <c r="N599" s="235" t="s">
        <v>40</v>
      </c>
      <c r="O599" s="85"/>
      <c r="P599" s="236">
        <f>O599*H599</f>
        <v>0</v>
      </c>
      <c r="Q599" s="236">
        <v>0</v>
      </c>
      <c r="R599" s="236">
        <f>Q599*H599</f>
        <v>0</v>
      </c>
      <c r="S599" s="236">
        <v>0</v>
      </c>
      <c r="T599" s="237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38" t="s">
        <v>141</v>
      </c>
      <c r="AT599" s="238" t="s">
        <v>123</v>
      </c>
      <c r="AU599" s="238" t="s">
        <v>78</v>
      </c>
      <c r="AY599" s="18" t="s">
        <v>120</v>
      </c>
      <c r="BE599" s="239">
        <f>IF(N599="základní",J599,0)</f>
        <v>0</v>
      </c>
      <c r="BF599" s="239">
        <f>IF(N599="snížená",J599,0)</f>
        <v>0</v>
      </c>
      <c r="BG599" s="239">
        <f>IF(N599="zákl. přenesená",J599,0)</f>
        <v>0</v>
      </c>
      <c r="BH599" s="239">
        <f>IF(N599="sníž. přenesená",J599,0)</f>
        <v>0</v>
      </c>
      <c r="BI599" s="239">
        <f>IF(N599="nulová",J599,0)</f>
        <v>0</v>
      </c>
      <c r="BJ599" s="18" t="s">
        <v>76</v>
      </c>
      <c r="BK599" s="239">
        <f>ROUND(I599*H599,2)</f>
        <v>0</v>
      </c>
      <c r="BL599" s="18" t="s">
        <v>141</v>
      </c>
      <c r="BM599" s="238" t="s">
        <v>1118</v>
      </c>
    </row>
    <row r="600" s="2" customFormat="1">
      <c r="A600" s="39"/>
      <c r="B600" s="40"/>
      <c r="C600" s="41"/>
      <c r="D600" s="240" t="s">
        <v>130</v>
      </c>
      <c r="E600" s="41"/>
      <c r="F600" s="241" t="s">
        <v>1119</v>
      </c>
      <c r="G600" s="41"/>
      <c r="H600" s="41"/>
      <c r="I600" s="147"/>
      <c r="J600" s="41"/>
      <c r="K600" s="41"/>
      <c r="L600" s="45"/>
      <c r="M600" s="242"/>
      <c r="N600" s="243"/>
      <c r="O600" s="85"/>
      <c r="P600" s="85"/>
      <c r="Q600" s="85"/>
      <c r="R600" s="85"/>
      <c r="S600" s="85"/>
      <c r="T600" s="86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130</v>
      </c>
      <c r="AU600" s="18" t="s">
        <v>78</v>
      </c>
    </row>
    <row r="601" s="14" customFormat="1">
      <c r="A601" s="14"/>
      <c r="B601" s="254"/>
      <c r="C601" s="255"/>
      <c r="D601" s="240" t="s">
        <v>131</v>
      </c>
      <c r="E601" s="256" t="s">
        <v>19</v>
      </c>
      <c r="F601" s="257" t="s">
        <v>1120</v>
      </c>
      <c r="G601" s="255"/>
      <c r="H601" s="258">
        <v>768</v>
      </c>
      <c r="I601" s="259"/>
      <c r="J601" s="255"/>
      <c r="K601" s="255"/>
      <c r="L601" s="260"/>
      <c r="M601" s="261"/>
      <c r="N601" s="262"/>
      <c r="O601" s="262"/>
      <c r="P601" s="262"/>
      <c r="Q601" s="262"/>
      <c r="R601" s="262"/>
      <c r="S601" s="262"/>
      <c r="T601" s="263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64" t="s">
        <v>131</v>
      </c>
      <c r="AU601" s="264" t="s">
        <v>78</v>
      </c>
      <c r="AV601" s="14" t="s">
        <v>78</v>
      </c>
      <c r="AW601" s="14" t="s">
        <v>31</v>
      </c>
      <c r="AX601" s="14" t="s">
        <v>76</v>
      </c>
      <c r="AY601" s="264" t="s">
        <v>120</v>
      </c>
    </row>
    <row r="602" s="2" customFormat="1" ht="16.5" customHeight="1">
      <c r="A602" s="39"/>
      <c r="B602" s="40"/>
      <c r="C602" s="227" t="s">
        <v>1121</v>
      </c>
      <c r="D602" s="227" t="s">
        <v>123</v>
      </c>
      <c r="E602" s="228" t="s">
        <v>1122</v>
      </c>
      <c r="F602" s="229" t="s">
        <v>1123</v>
      </c>
      <c r="G602" s="230" t="s">
        <v>268</v>
      </c>
      <c r="H602" s="231">
        <v>69120</v>
      </c>
      <c r="I602" s="232"/>
      <c r="J602" s="233">
        <f>ROUND(I602*H602,2)</f>
        <v>0</v>
      </c>
      <c r="K602" s="229" t="s">
        <v>127</v>
      </c>
      <c r="L602" s="45"/>
      <c r="M602" s="234" t="s">
        <v>19</v>
      </c>
      <c r="N602" s="235" t="s">
        <v>40</v>
      </c>
      <c r="O602" s="85"/>
      <c r="P602" s="236">
        <f>O602*H602</f>
        <v>0</v>
      </c>
      <c r="Q602" s="236">
        <v>0</v>
      </c>
      <c r="R602" s="236">
        <f>Q602*H602</f>
        <v>0</v>
      </c>
      <c r="S602" s="236">
        <v>0</v>
      </c>
      <c r="T602" s="237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38" t="s">
        <v>141</v>
      </c>
      <c r="AT602" s="238" t="s">
        <v>123</v>
      </c>
      <c r="AU602" s="238" t="s">
        <v>78</v>
      </c>
      <c r="AY602" s="18" t="s">
        <v>120</v>
      </c>
      <c r="BE602" s="239">
        <f>IF(N602="základní",J602,0)</f>
        <v>0</v>
      </c>
      <c r="BF602" s="239">
        <f>IF(N602="snížená",J602,0)</f>
        <v>0</v>
      </c>
      <c r="BG602" s="239">
        <f>IF(N602="zákl. přenesená",J602,0)</f>
        <v>0</v>
      </c>
      <c r="BH602" s="239">
        <f>IF(N602="sníž. přenesená",J602,0)</f>
        <v>0</v>
      </c>
      <c r="BI602" s="239">
        <f>IF(N602="nulová",J602,0)</f>
        <v>0</v>
      </c>
      <c r="BJ602" s="18" t="s">
        <v>76</v>
      </c>
      <c r="BK602" s="239">
        <f>ROUND(I602*H602,2)</f>
        <v>0</v>
      </c>
      <c r="BL602" s="18" t="s">
        <v>141</v>
      </c>
      <c r="BM602" s="238" t="s">
        <v>1124</v>
      </c>
    </row>
    <row r="603" s="2" customFormat="1">
      <c r="A603" s="39"/>
      <c r="B603" s="40"/>
      <c r="C603" s="41"/>
      <c r="D603" s="240" t="s">
        <v>130</v>
      </c>
      <c r="E603" s="41"/>
      <c r="F603" s="241" t="s">
        <v>1125</v>
      </c>
      <c r="G603" s="41"/>
      <c r="H603" s="41"/>
      <c r="I603" s="147"/>
      <c r="J603" s="41"/>
      <c r="K603" s="41"/>
      <c r="L603" s="45"/>
      <c r="M603" s="242"/>
      <c r="N603" s="243"/>
      <c r="O603" s="85"/>
      <c r="P603" s="85"/>
      <c r="Q603" s="85"/>
      <c r="R603" s="85"/>
      <c r="S603" s="85"/>
      <c r="T603" s="86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T603" s="18" t="s">
        <v>130</v>
      </c>
      <c r="AU603" s="18" t="s">
        <v>78</v>
      </c>
    </row>
    <row r="604" s="14" customFormat="1">
      <c r="A604" s="14"/>
      <c r="B604" s="254"/>
      <c r="C604" s="255"/>
      <c r="D604" s="240" t="s">
        <v>131</v>
      </c>
      <c r="E604" s="256" t="s">
        <v>19</v>
      </c>
      <c r="F604" s="257" t="s">
        <v>1126</v>
      </c>
      <c r="G604" s="255"/>
      <c r="H604" s="258">
        <v>69120</v>
      </c>
      <c r="I604" s="259"/>
      <c r="J604" s="255"/>
      <c r="K604" s="255"/>
      <c r="L604" s="260"/>
      <c r="M604" s="261"/>
      <c r="N604" s="262"/>
      <c r="O604" s="262"/>
      <c r="P604" s="262"/>
      <c r="Q604" s="262"/>
      <c r="R604" s="262"/>
      <c r="S604" s="262"/>
      <c r="T604" s="263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4" t="s">
        <v>131</v>
      </c>
      <c r="AU604" s="264" t="s">
        <v>78</v>
      </c>
      <c r="AV604" s="14" t="s">
        <v>78</v>
      </c>
      <c r="AW604" s="14" t="s">
        <v>31</v>
      </c>
      <c r="AX604" s="14" t="s">
        <v>76</v>
      </c>
      <c r="AY604" s="264" t="s">
        <v>120</v>
      </c>
    </row>
    <row r="605" s="2" customFormat="1" ht="16.5" customHeight="1">
      <c r="A605" s="39"/>
      <c r="B605" s="40"/>
      <c r="C605" s="227" t="s">
        <v>1127</v>
      </c>
      <c r="D605" s="227" t="s">
        <v>123</v>
      </c>
      <c r="E605" s="228" t="s">
        <v>1128</v>
      </c>
      <c r="F605" s="229" t="s">
        <v>1129</v>
      </c>
      <c r="G605" s="230" t="s">
        <v>268</v>
      </c>
      <c r="H605" s="231">
        <v>768</v>
      </c>
      <c r="I605" s="232"/>
      <c r="J605" s="233">
        <f>ROUND(I605*H605,2)</f>
        <v>0</v>
      </c>
      <c r="K605" s="229" t="s">
        <v>127</v>
      </c>
      <c r="L605" s="45"/>
      <c r="M605" s="234" t="s">
        <v>19</v>
      </c>
      <c r="N605" s="235" t="s">
        <v>40</v>
      </c>
      <c r="O605" s="85"/>
      <c r="P605" s="236">
        <f>O605*H605</f>
        <v>0</v>
      </c>
      <c r="Q605" s="236">
        <v>0</v>
      </c>
      <c r="R605" s="236">
        <f>Q605*H605</f>
        <v>0</v>
      </c>
      <c r="S605" s="236">
        <v>0</v>
      </c>
      <c r="T605" s="237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238" t="s">
        <v>141</v>
      </c>
      <c r="AT605" s="238" t="s">
        <v>123</v>
      </c>
      <c r="AU605" s="238" t="s">
        <v>78</v>
      </c>
      <c r="AY605" s="18" t="s">
        <v>120</v>
      </c>
      <c r="BE605" s="239">
        <f>IF(N605="základní",J605,0)</f>
        <v>0</v>
      </c>
      <c r="BF605" s="239">
        <f>IF(N605="snížená",J605,0)</f>
        <v>0</v>
      </c>
      <c r="BG605" s="239">
        <f>IF(N605="zákl. přenesená",J605,0)</f>
        <v>0</v>
      </c>
      <c r="BH605" s="239">
        <f>IF(N605="sníž. přenesená",J605,0)</f>
        <v>0</v>
      </c>
      <c r="BI605" s="239">
        <f>IF(N605="nulová",J605,0)</f>
        <v>0</v>
      </c>
      <c r="BJ605" s="18" t="s">
        <v>76</v>
      </c>
      <c r="BK605" s="239">
        <f>ROUND(I605*H605,2)</f>
        <v>0</v>
      </c>
      <c r="BL605" s="18" t="s">
        <v>141</v>
      </c>
      <c r="BM605" s="238" t="s">
        <v>1130</v>
      </c>
    </row>
    <row r="606" s="2" customFormat="1">
      <c r="A606" s="39"/>
      <c r="B606" s="40"/>
      <c r="C606" s="41"/>
      <c r="D606" s="240" t="s">
        <v>130</v>
      </c>
      <c r="E606" s="41"/>
      <c r="F606" s="241" t="s">
        <v>1131</v>
      </c>
      <c r="G606" s="41"/>
      <c r="H606" s="41"/>
      <c r="I606" s="147"/>
      <c r="J606" s="41"/>
      <c r="K606" s="41"/>
      <c r="L606" s="45"/>
      <c r="M606" s="242"/>
      <c r="N606" s="243"/>
      <c r="O606" s="85"/>
      <c r="P606" s="85"/>
      <c r="Q606" s="85"/>
      <c r="R606" s="85"/>
      <c r="S606" s="85"/>
      <c r="T606" s="86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130</v>
      </c>
      <c r="AU606" s="18" t="s">
        <v>78</v>
      </c>
    </row>
    <row r="607" s="2" customFormat="1" ht="16.5" customHeight="1">
      <c r="A607" s="39"/>
      <c r="B607" s="40"/>
      <c r="C607" s="227" t="s">
        <v>1132</v>
      </c>
      <c r="D607" s="227" t="s">
        <v>123</v>
      </c>
      <c r="E607" s="228" t="s">
        <v>1133</v>
      </c>
      <c r="F607" s="229" t="s">
        <v>1134</v>
      </c>
      <c r="G607" s="230" t="s">
        <v>161</v>
      </c>
      <c r="H607" s="231">
        <v>1</v>
      </c>
      <c r="I607" s="232"/>
      <c r="J607" s="233">
        <f>ROUND(I607*H607,2)</f>
        <v>0</v>
      </c>
      <c r="K607" s="229" t="s">
        <v>127</v>
      </c>
      <c r="L607" s="45"/>
      <c r="M607" s="234" t="s">
        <v>19</v>
      </c>
      <c r="N607" s="235" t="s">
        <v>40</v>
      </c>
      <c r="O607" s="85"/>
      <c r="P607" s="236">
        <f>O607*H607</f>
        <v>0</v>
      </c>
      <c r="Q607" s="236">
        <v>0</v>
      </c>
      <c r="R607" s="236">
        <f>Q607*H607</f>
        <v>0</v>
      </c>
      <c r="S607" s="236">
        <v>0</v>
      </c>
      <c r="T607" s="237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38" t="s">
        <v>141</v>
      </c>
      <c r="AT607" s="238" t="s">
        <v>123</v>
      </c>
      <c r="AU607" s="238" t="s">
        <v>78</v>
      </c>
      <c r="AY607" s="18" t="s">
        <v>120</v>
      </c>
      <c r="BE607" s="239">
        <f>IF(N607="základní",J607,0)</f>
        <v>0</v>
      </c>
      <c r="BF607" s="239">
        <f>IF(N607="snížená",J607,0)</f>
        <v>0</v>
      </c>
      <c r="BG607" s="239">
        <f>IF(N607="zákl. přenesená",J607,0)</f>
        <v>0</v>
      </c>
      <c r="BH607" s="239">
        <f>IF(N607="sníž. přenesená",J607,0)</f>
        <v>0</v>
      </c>
      <c r="BI607" s="239">
        <f>IF(N607="nulová",J607,0)</f>
        <v>0</v>
      </c>
      <c r="BJ607" s="18" t="s">
        <v>76</v>
      </c>
      <c r="BK607" s="239">
        <f>ROUND(I607*H607,2)</f>
        <v>0</v>
      </c>
      <c r="BL607" s="18" t="s">
        <v>141</v>
      </c>
      <c r="BM607" s="238" t="s">
        <v>1135</v>
      </c>
    </row>
    <row r="608" s="2" customFormat="1">
      <c r="A608" s="39"/>
      <c r="B608" s="40"/>
      <c r="C608" s="41"/>
      <c r="D608" s="240" t="s">
        <v>130</v>
      </c>
      <c r="E608" s="41"/>
      <c r="F608" s="241" t="s">
        <v>1136</v>
      </c>
      <c r="G608" s="41"/>
      <c r="H608" s="41"/>
      <c r="I608" s="147"/>
      <c r="J608" s="41"/>
      <c r="K608" s="41"/>
      <c r="L608" s="45"/>
      <c r="M608" s="242"/>
      <c r="N608" s="243"/>
      <c r="O608" s="85"/>
      <c r="P608" s="85"/>
      <c r="Q608" s="85"/>
      <c r="R608" s="85"/>
      <c r="S608" s="85"/>
      <c r="T608" s="86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130</v>
      </c>
      <c r="AU608" s="18" t="s">
        <v>78</v>
      </c>
    </row>
    <row r="609" s="14" customFormat="1">
      <c r="A609" s="14"/>
      <c r="B609" s="254"/>
      <c r="C609" s="255"/>
      <c r="D609" s="240" t="s">
        <v>131</v>
      </c>
      <c r="E609" s="256" t="s">
        <v>19</v>
      </c>
      <c r="F609" s="257" t="s">
        <v>1137</v>
      </c>
      <c r="G609" s="255"/>
      <c r="H609" s="258">
        <v>1</v>
      </c>
      <c r="I609" s="259"/>
      <c r="J609" s="255"/>
      <c r="K609" s="255"/>
      <c r="L609" s="260"/>
      <c r="M609" s="261"/>
      <c r="N609" s="262"/>
      <c r="O609" s="262"/>
      <c r="P609" s="262"/>
      <c r="Q609" s="262"/>
      <c r="R609" s="262"/>
      <c r="S609" s="262"/>
      <c r="T609" s="26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4" t="s">
        <v>131</v>
      </c>
      <c r="AU609" s="264" t="s">
        <v>78</v>
      </c>
      <c r="AV609" s="14" t="s">
        <v>78</v>
      </c>
      <c r="AW609" s="14" t="s">
        <v>31</v>
      </c>
      <c r="AX609" s="14" t="s">
        <v>76</v>
      </c>
      <c r="AY609" s="264" t="s">
        <v>120</v>
      </c>
    </row>
    <row r="610" s="2" customFormat="1" ht="16.5" customHeight="1">
      <c r="A610" s="39"/>
      <c r="B610" s="40"/>
      <c r="C610" s="227" t="s">
        <v>1138</v>
      </c>
      <c r="D610" s="227" t="s">
        <v>123</v>
      </c>
      <c r="E610" s="228" t="s">
        <v>1139</v>
      </c>
      <c r="F610" s="229" t="s">
        <v>1140</v>
      </c>
      <c r="G610" s="230" t="s">
        <v>161</v>
      </c>
      <c r="H610" s="231">
        <v>10</v>
      </c>
      <c r="I610" s="232"/>
      <c r="J610" s="233">
        <f>ROUND(I610*H610,2)</f>
        <v>0</v>
      </c>
      <c r="K610" s="229" t="s">
        <v>127</v>
      </c>
      <c r="L610" s="45"/>
      <c r="M610" s="234" t="s">
        <v>19</v>
      </c>
      <c r="N610" s="235" t="s">
        <v>40</v>
      </c>
      <c r="O610" s="85"/>
      <c r="P610" s="236">
        <f>O610*H610</f>
        <v>0</v>
      </c>
      <c r="Q610" s="236">
        <v>0</v>
      </c>
      <c r="R610" s="236">
        <f>Q610*H610</f>
        <v>0</v>
      </c>
      <c r="S610" s="236">
        <v>0</v>
      </c>
      <c r="T610" s="237">
        <f>S610*H610</f>
        <v>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238" t="s">
        <v>141</v>
      </c>
      <c r="AT610" s="238" t="s">
        <v>123</v>
      </c>
      <c r="AU610" s="238" t="s">
        <v>78</v>
      </c>
      <c r="AY610" s="18" t="s">
        <v>120</v>
      </c>
      <c r="BE610" s="239">
        <f>IF(N610="základní",J610,0)</f>
        <v>0</v>
      </c>
      <c r="BF610" s="239">
        <f>IF(N610="snížená",J610,0)</f>
        <v>0</v>
      </c>
      <c r="BG610" s="239">
        <f>IF(N610="zákl. přenesená",J610,0)</f>
        <v>0</v>
      </c>
      <c r="BH610" s="239">
        <f>IF(N610="sníž. přenesená",J610,0)</f>
        <v>0</v>
      </c>
      <c r="BI610" s="239">
        <f>IF(N610="nulová",J610,0)</f>
        <v>0</v>
      </c>
      <c r="BJ610" s="18" t="s">
        <v>76</v>
      </c>
      <c r="BK610" s="239">
        <f>ROUND(I610*H610,2)</f>
        <v>0</v>
      </c>
      <c r="BL610" s="18" t="s">
        <v>141</v>
      </c>
      <c r="BM610" s="238" t="s">
        <v>1141</v>
      </c>
    </row>
    <row r="611" s="2" customFormat="1">
      <c r="A611" s="39"/>
      <c r="B611" s="40"/>
      <c r="C611" s="41"/>
      <c r="D611" s="240" t="s">
        <v>130</v>
      </c>
      <c r="E611" s="41"/>
      <c r="F611" s="241" t="s">
        <v>1142</v>
      </c>
      <c r="G611" s="41"/>
      <c r="H611" s="41"/>
      <c r="I611" s="147"/>
      <c r="J611" s="41"/>
      <c r="K611" s="41"/>
      <c r="L611" s="45"/>
      <c r="M611" s="242"/>
      <c r="N611" s="243"/>
      <c r="O611" s="85"/>
      <c r="P611" s="85"/>
      <c r="Q611" s="85"/>
      <c r="R611" s="85"/>
      <c r="S611" s="85"/>
      <c r="T611" s="86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130</v>
      </c>
      <c r="AU611" s="18" t="s">
        <v>78</v>
      </c>
    </row>
    <row r="612" s="14" customFormat="1">
      <c r="A612" s="14"/>
      <c r="B612" s="254"/>
      <c r="C612" s="255"/>
      <c r="D612" s="240" t="s">
        <v>131</v>
      </c>
      <c r="E612" s="256" t="s">
        <v>19</v>
      </c>
      <c r="F612" s="257" t="s">
        <v>1143</v>
      </c>
      <c r="G612" s="255"/>
      <c r="H612" s="258">
        <v>10</v>
      </c>
      <c r="I612" s="259"/>
      <c r="J612" s="255"/>
      <c r="K612" s="255"/>
      <c r="L612" s="260"/>
      <c r="M612" s="261"/>
      <c r="N612" s="262"/>
      <c r="O612" s="262"/>
      <c r="P612" s="262"/>
      <c r="Q612" s="262"/>
      <c r="R612" s="262"/>
      <c r="S612" s="262"/>
      <c r="T612" s="263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4" t="s">
        <v>131</v>
      </c>
      <c r="AU612" s="264" t="s">
        <v>78</v>
      </c>
      <c r="AV612" s="14" t="s">
        <v>78</v>
      </c>
      <c r="AW612" s="14" t="s">
        <v>31</v>
      </c>
      <c r="AX612" s="14" t="s">
        <v>76</v>
      </c>
      <c r="AY612" s="264" t="s">
        <v>120</v>
      </c>
    </row>
    <row r="613" s="2" customFormat="1" ht="16.5" customHeight="1">
      <c r="A613" s="39"/>
      <c r="B613" s="40"/>
      <c r="C613" s="227" t="s">
        <v>1144</v>
      </c>
      <c r="D613" s="227" t="s">
        <v>123</v>
      </c>
      <c r="E613" s="228" t="s">
        <v>1145</v>
      </c>
      <c r="F613" s="229" t="s">
        <v>1146</v>
      </c>
      <c r="G613" s="230" t="s">
        <v>161</v>
      </c>
      <c r="H613" s="231">
        <v>1</v>
      </c>
      <c r="I613" s="232"/>
      <c r="J613" s="233">
        <f>ROUND(I613*H613,2)</f>
        <v>0</v>
      </c>
      <c r="K613" s="229" t="s">
        <v>127</v>
      </c>
      <c r="L613" s="45"/>
      <c r="M613" s="234" t="s">
        <v>19</v>
      </c>
      <c r="N613" s="235" t="s">
        <v>40</v>
      </c>
      <c r="O613" s="85"/>
      <c r="P613" s="236">
        <f>O613*H613</f>
        <v>0</v>
      </c>
      <c r="Q613" s="236">
        <v>0</v>
      </c>
      <c r="R613" s="236">
        <f>Q613*H613</f>
        <v>0</v>
      </c>
      <c r="S613" s="236">
        <v>0</v>
      </c>
      <c r="T613" s="237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38" t="s">
        <v>141</v>
      </c>
      <c r="AT613" s="238" t="s">
        <v>123</v>
      </c>
      <c r="AU613" s="238" t="s">
        <v>78</v>
      </c>
      <c r="AY613" s="18" t="s">
        <v>120</v>
      </c>
      <c r="BE613" s="239">
        <f>IF(N613="základní",J613,0)</f>
        <v>0</v>
      </c>
      <c r="BF613" s="239">
        <f>IF(N613="snížená",J613,0)</f>
        <v>0</v>
      </c>
      <c r="BG613" s="239">
        <f>IF(N613="zákl. přenesená",J613,0)</f>
        <v>0</v>
      </c>
      <c r="BH613" s="239">
        <f>IF(N613="sníž. přenesená",J613,0)</f>
        <v>0</v>
      </c>
      <c r="BI613" s="239">
        <f>IF(N613="nulová",J613,0)</f>
        <v>0</v>
      </c>
      <c r="BJ613" s="18" t="s">
        <v>76</v>
      </c>
      <c r="BK613" s="239">
        <f>ROUND(I613*H613,2)</f>
        <v>0</v>
      </c>
      <c r="BL613" s="18" t="s">
        <v>141</v>
      </c>
      <c r="BM613" s="238" t="s">
        <v>1147</v>
      </c>
    </row>
    <row r="614" s="2" customFormat="1">
      <c r="A614" s="39"/>
      <c r="B614" s="40"/>
      <c r="C614" s="41"/>
      <c r="D614" s="240" t="s">
        <v>130</v>
      </c>
      <c r="E614" s="41"/>
      <c r="F614" s="241" t="s">
        <v>1148</v>
      </c>
      <c r="G614" s="41"/>
      <c r="H614" s="41"/>
      <c r="I614" s="147"/>
      <c r="J614" s="41"/>
      <c r="K614" s="41"/>
      <c r="L614" s="45"/>
      <c r="M614" s="242"/>
      <c r="N614" s="243"/>
      <c r="O614" s="85"/>
      <c r="P614" s="85"/>
      <c r="Q614" s="85"/>
      <c r="R614" s="85"/>
      <c r="S614" s="85"/>
      <c r="T614" s="86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T614" s="18" t="s">
        <v>130</v>
      </c>
      <c r="AU614" s="18" t="s">
        <v>78</v>
      </c>
    </row>
    <row r="615" s="2" customFormat="1" ht="16.5" customHeight="1">
      <c r="A615" s="39"/>
      <c r="B615" s="40"/>
      <c r="C615" s="227" t="s">
        <v>1149</v>
      </c>
      <c r="D615" s="227" t="s">
        <v>123</v>
      </c>
      <c r="E615" s="228" t="s">
        <v>1150</v>
      </c>
      <c r="F615" s="229" t="s">
        <v>1151</v>
      </c>
      <c r="G615" s="230" t="s">
        <v>161</v>
      </c>
      <c r="H615" s="231">
        <v>3</v>
      </c>
      <c r="I615" s="232"/>
      <c r="J615" s="233">
        <f>ROUND(I615*H615,2)</f>
        <v>0</v>
      </c>
      <c r="K615" s="229" t="s">
        <v>127</v>
      </c>
      <c r="L615" s="45"/>
      <c r="M615" s="234" t="s">
        <v>19</v>
      </c>
      <c r="N615" s="235" t="s">
        <v>40</v>
      </c>
      <c r="O615" s="85"/>
      <c r="P615" s="236">
        <f>O615*H615</f>
        <v>0</v>
      </c>
      <c r="Q615" s="236">
        <v>0</v>
      </c>
      <c r="R615" s="236">
        <f>Q615*H615</f>
        <v>0</v>
      </c>
      <c r="S615" s="236">
        <v>0</v>
      </c>
      <c r="T615" s="237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238" t="s">
        <v>141</v>
      </c>
      <c r="AT615" s="238" t="s">
        <v>123</v>
      </c>
      <c r="AU615" s="238" t="s">
        <v>78</v>
      </c>
      <c r="AY615" s="18" t="s">
        <v>120</v>
      </c>
      <c r="BE615" s="239">
        <f>IF(N615="základní",J615,0)</f>
        <v>0</v>
      </c>
      <c r="BF615" s="239">
        <f>IF(N615="snížená",J615,0)</f>
        <v>0</v>
      </c>
      <c r="BG615" s="239">
        <f>IF(N615="zákl. přenesená",J615,0)</f>
        <v>0</v>
      </c>
      <c r="BH615" s="239">
        <f>IF(N615="sníž. přenesená",J615,0)</f>
        <v>0</v>
      </c>
      <c r="BI615" s="239">
        <f>IF(N615="nulová",J615,0)</f>
        <v>0</v>
      </c>
      <c r="BJ615" s="18" t="s">
        <v>76</v>
      </c>
      <c r="BK615" s="239">
        <f>ROUND(I615*H615,2)</f>
        <v>0</v>
      </c>
      <c r="BL615" s="18" t="s">
        <v>141</v>
      </c>
      <c r="BM615" s="238" t="s">
        <v>1152</v>
      </c>
    </row>
    <row r="616" s="2" customFormat="1">
      <c r="A616" s="39"/>
      <c r="B616" s="40"/>
      <c r="C616" s="41"/>
      <c r="D616" s="240" t="s">
        <v>130</v>
      </c>
      <c r="E616" s="41"/>
      <c r="F616" s="241" t="s">
        <v>1153</v>
      </c>
      <c r="G616" s="41"/>
      <c r="H616" s="41"/>
      <c r="I616" s="147"/>
      <c r="J616" s="41"/>
      <c r="K616" s="41"/>
      <c r="L616" s="45"/>
      <c r="M616" s="242"/>
      <c r="N616" s="243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130</v>
      </c>
      <c r="AU616" s="18" t="s">
        <v>78</v>
      </c>
    </row>
    <row r="617" s="14" customFormat="1">
      <c r="A617" s="14"/>
      <c r="B617" s="254"/>
      <c r="C617" s="255"/>
      <c r="D617" s="240" t="s">
        <v>131</v>
      </c>
      <c r="E617" s="256" t="s">
        <v>19</v>
      </c>
      <c r="F617" s="257" t="s">
        <v>1154</v>
      </c>
      <c r="G617" s="255"/>
      <c r="H617" s="258">
        <v>3</v>
      </c>
      <c r="I617" s="259"/>
      <c r="J617" s="255"/>
      <c r="K617" s="255"/>
      <c r="L617" s="260"/>
      <c r="M617" s="261"/>
      <c r="N617" s="262"/>
      <c r="O617" s="262"/>
      <c r="P617" s="262"/>
      <c r="Q617" s="262"/>
      <c r="R617" s="262"/>
      <c r="S617" s="262"/>
      <c r="T617" s="263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4" t="s">
        <v>131</v>
      </c>
      <c r="AU617" s="264" t="s">
        <v>78</v>
      </c>
      <c r="AV617" s="14" t="s">
        <v>78</v>
      </c>
      <c r="AW617" s="14" t="s">
        <v>31</v>
      </c>
      <c r="AX617" s="14" t="s">
        <v>76</v>
      </c>
      <c r="AY617" s="264" t="s">
        <v>120</v>
      </c>
    </row>
    <row r="618" s="2" customFormat="1" ht="16.5" customHeight="1">
      <c r="A618" s="39"/>
      <c r="B618" s="40"/>
      <c r="C618" s="227" t="s">
        <v>1155</v>
      </c>
      <c r="D618" s="227" t="s">
        <v>123</v>
      </c>
      <c r="E618" s="228" t="s">
        <v>1156</v>
      </c>
      <c r="F618" s="229" t="s">
        <v>1157</v>
      </c>
      <c r="G618" s="230" t="s">
        <v>345</v>
      </c>
      <c r="H618" s="231">
        <v>135.40000000000001</v>
      </c>
      <c r="I618" s="232"/>
      <c r="J618" s="233">
        <f>ROUND(I618*H618,2)</f>
        <v>0</v>
      </c>
      <c r="K618" s="229" t="s">
        <v>127</v>
      </c>
      <c r="L618" s="45"/>
      <c r="M618" s="234" t="s">
        <v>19</v>
      </c>
      <c r="N618" s="235" t="s">
        <v>40</v>
      </c>
      <c r="O618" s="85"/>
      <c r="P618" s="236">
        <f>O618*H618</f>
        <v>0</v>
      </c>
      <c r="Q618" s="236">
        <v>0.0082000000000000007</v>
      </c>
      <c r="R618" s="236">
        <f>Q618*H618</f>
        <v>1.1102800000000002</v>
      </c>
      <c r="S618" s="236">
        <v>0</v>
      </c>
      <c r="T618" s="237">
        <f>S618*H618</f>
        <v>0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R618" s="238" t="s">
        <v>141</v>
      </c>
      <c r="AT618" s="238" t="s">
        <v>123</v>
      </c>
      <c r="AU618" s="238" t="s">
        <v>78</v>
      </c>
      <c r="AY618" s="18" t="s">
        <v>120</v>
      </c>
      <c r="BE618" s="239">
        <f>IF(N618="základní",J618,0)</f>
        <v>0</v>
      </c>
      <c r="BF618" s="239">
        <f>IF(N618="snížená",J618,0)</f>
        <v>0</v>
      </c>
      <c r="BG618" s="239">
        <f>IF(N618="zákl. přenesená",J618,0)</f>
        <v>0</v>
      </c>
      <c r="BH618" s="239">
        <f>IF(N618="sníž. přenesená",J618,0)</f>
        <v>0</v>
      </c>
      <c r="BI618" s="239">
        <f>IF(N618="nulová",J618,0)</f>
        <v>0</v>
      </c>
      <c r="BJ618" s="18" t="s">
        <v>76</v>
      </c>
      <c r="BK618" s="239">
        <f>ROUND(I618*H618,2)</f>
        <v>0</v>
      </c>
      <c r="BL618" s="18" t="s">
        <v>141</v>
      </c>
      <c r="BM618" s="238" t="s">
        <v>1158</v>
      </c>
    </row>
    <row r="619" s="2" customFormat="1">
      <c r="A619" s="39"/>
      <c r="B619" s="40"/>
      <c r="C619" s="41"/>
      <c r="D619" s="240" t="s">
        <v>130</v>
      </c>
      <c r="E619" s="41"/>
      <c r="F619" s="241" t="s">
        <v>1159</v>
      </c>
      <c r="G619" s="41"/>
      <c r="H619" s="41"/>
      <c r="I619" s="147"/>
      <c r="J619" s="41"/>
      <c r="K619" s="41"/>
      <c r="L619" s="45"/>
      <c r="M619" s="242"/>
      <c r="N619" s="243"/>
      <c r="O619" s="85"/>
      <c r="P619" s="85"/>
      <c r="Q619" s="85"/>
      <c r="R619" s="85"/>
      <c r="S619" s="85"/>
      <c r="T619" s="86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T619" s="18" t="s">
        <v>130</v>
      </c>
      <c r="AU619" s="18" t="s">
        <v>78</v>
      </c>
    </row>
    <row r="620" s="14" customFormat="1">
      <c r="A620" s="14"/>
      <c r="B620" s="254"/>
      <c r="C620" s="255"/>
      <c r="D620" s="240" t="s">
        <v>131</v>
      </c>
      <c r="E620" s="256" t="s">
        <v>19</v>
      </c>
      <c r="F620" s="257" t="s">
        <v>1160</v>
      </c>
      <c r="G620" s="255"/>
      <c r="H620" s="258">
        <v>135.40000000000001</v>
      </c>
      <c r="I620" s="259"/>
      <c r="J620" s="255"/>
      <c r="K620" s="255"/>
      <c r="L620" s="260"/>
      <c r="M620" s="261"/>
      <c r="N620" s="262"/>
      <c r="O620" s="262"/>
      <c r="P620" s="262"/>
      <c r="Q620" s="262"/>
      <c r="R620" s="262"/>
      <c r="S620" s="262"/>
      <c r="T620" s="26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4" t="s">
        <v>131</v>
      </c>
      <c r="AU620" s="264" t="s">
        <v>78</v>
      </c>
      <c r="AV620" s="14" t="s">
        <v>78</v>
      </c>
      <c r="AW620" s="14" t="s">
        <v>31</v>
      </c>
      <c r="AX620" s="14" t="s">
        <v>76</v>
      </c>
      <c r="AY620" s="264" t="s">
        <v>120</v>
      </c>
    </row>
    <row r="621" s="2" customFormat="1" ht="16.5" customHeight="1">
      <c r="A621" s="39"/>
      <c r="B621" s="40"/>
      <c r="C621" s="227" t="s">
        <v>1161</v>
      </c>
      <c r="D621" s="227" t="s">
        <v>123</v>
      </c>
      <c r="E621" s="228" t="s">
        <v>1162</v>
      </c>
      <c r="F621" s="229" t="s">
        <v>1163</v>
      </c>
      <c r="G621" s="230" t="s">
        <v>345</v>
      </c>
      <c r="H621" s="231">
        <v>135.40000000000001</v>
      </c>
      <c r="I621" s="232"/>
      <c r="J621" s="233">
        <f>ROUND(I621*H621,2)</f>
        <v>0</v>
      </c>
      <c r="K621" s="229" t="s">
        <v>127</v>
      </c>
      <c r="L621" s="45"/>
      <c r="M621" s="234" t="s">
        <v>19</v>
      </c>
      <c r="N621" s="235" t="s">
        <v>40</v>
      </c>
      <c r="O621" s="85"/>
      <c r="P621" s="236">
        <f>O621*H621</f>
        <v>0</v>
      </c>
      <c r="Q621" s="236">
        <v>0</v>
      </c>
      <c r="R621" s="236">
        <f>Q621*H621</f>
        <v>0</v>
      </c>
      <c r="S621" s="236">
        <v>0</v>
      </c>
      <c r="T621" s="237">
        <f>S621*H621</f>
        <v>0</v>
      </c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R621" s="238" t="s">
        <v>141</v>
      </c>
      <c r="AT621" s="238" t="s">
        <v>123</v>
      </c>
      <c r="AU621" s="238" t="s">
        <v>78</v>
      </c>
      <c r="AY621" s="18" t="s">
        <v>120</v>
      </c>
      <c r="BE621" s="239">
        <f>IF(N621="základní",J621,0)</f>
        <v>0</v>
      </c>
      <c r="BF621" s="239">
        <f>IF(N621="snížená",J621,0)</f>
        <v>0</v>
      </c>
      <c r="BG621" s="239">
        <f>IF(N621="zákl. přenesená",J621,0)</f>
        <v>0</v>
      </c>
      <c r="BH621" s="239">
        <f>IF(N621="sníž. přenesená",J621,0)</f>
        <v>0</v>
      </c>
      <c r="BI621" s="239">
        <f>IF(N621="nulová",J621,0)</f>
        <v>0</v>
      </c>
      <c r="BJ621" s="18" t="s">
        <v>76</v>
      </c>
      <c r="BK621" s="239">
        <f>ROUND(I621*H621,2)</f>
        <v>0</v>
      </c>
      <c r="BL621" s="18" t="s">
        <v>141</v>
      </c>
      <c r="BM621" s="238" t="s">
        <v>1164</v>
      </c>
    </row>
    <row r="622" s="2" customFormat="1">
      <c r="A622" s="39"/>
      <c r="B622" s="40"/>
      <c r="C622" s="41"/>
      <c r="D622" s="240" t="s">
        <v>130</v>
      </c>
      <c r="E622" s="41"/>
      <c r="F622" s="241" t="s">
        <v>1165</v>
      </c>
      <c r="G622" s="41"/>
      <c r="H622" s="41"/>
      <c r="I622" s="147"/>
      <c r="J622" s="41"/>
      <c r="K622" s="41"/>
      <c r="L622" s="45"/>
      <c r="M622" s="242"/>
      <c r="N622" s="243"/>
      <c r="O622" s="85"/>
      <c r="P622" s="85"/>
      <c r="Q622" s="85"/>
      <c r="R622" s="85"/>
      <c r="S622" s="85"/>
      <c r="T622" s="86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T622" s="18" t="s">
        <v>130</v>
      </c>
      <c r="AU622" s="18" t="s">
        <v>78</v>
      </c>
    </row>
    <row r="623" s="2" customFormat="1" ht="16.5" customHeight="1">
      <c r="A623" s="39"/>
      <c r="B623" s="40"/>
      <c r="C623" s="227" t="s">
        <v>1166</v>
      </c>
      <c r="D623" s="227" t="s">
        <v>123</v>
      </c>
      <c r="E623" s="228" t="s">
        <v>1167</v>
      </c>
      <c r="F623" s="229" t="s">
        <v>1168</v>
      </c>
      <c r="G623" s="230" t="s">
        <v>268</v>
      </c>
      <c r="H623" s="231">
        <v>336</v>
      </c>
      <c r="I623" s="232"/>
      <c r="J623" s="233">
        <f>ROUND(I623*H623,2)</f>
        <v>0</v>
      </c>
      <c r="K623" s="229" t="s">
        <v>127</v>
      </c>
      <c r="L623" s="45"/>
      <c r="M623" s="234" t="s">
        <v>19</v>
      </c>
      <c r="N623" s="235" t="s">
        <v>40</v>
      </c>
      <c r="O623" s="85"/>
      <c r="P623" s="236">
        <f>O623*H623</f>
        <v>0</v>
      </c>
      <c r="Q623" s="236">
        <v>0</v>
      </c>
      <c r="R623" s="236">
        <f>Q623*H623</f>
        <v>0</v>
      </c>
      <c r="S623" s="236">
        <v>0</v>
      </c>
      <c r="T623" s="237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238" t="s">
        <v>141</v>
      </c>
      <c r="AT623" s="238" t="s">
        <v>123</v>
      </c>
      <c r="AU623" s="238" t="s">
        <v>78</v>
      </c>
      <c r="AY623" s="18" t="s">
        <v>120</v>
      </c>
      <c r="BE623" s="239">
        <f>IF(N623="základní",J623,0)</f>
        <v>0</v>
      </c>
      <c r="BF623" s="239">
        <f>IF(N623="snížená",J623,0)</f>
        <v>0</v>
      </c>
      <c r="BG623" s="239">
        <f>IF(N623="zákl. přenesená",J623,0)</f>
        <v>0</v>
      </c>
      <c r="BH623" s="239">
        <f>IF(N623="sníž. přenesená",J623,0)</f>
        <v>0</v>
      </c>
      <c r="BI623" s="239">
        <f>IF(N623="nulová",J623,0)</f>
        <v>0</v>
      </c>
      <c r="BJ623" s="18" t="s">
        <v>76</v>
      </c>
      <c r="BK623" s="239">
        <f>ROUND(I623*H623,2)</f>
        <v>0</v>
      </c>
      <c r="BL623" s="18" t="s">
        <v>141</v>
      </c>
      <c r="BM623" s="238" t="s">
        <v>1169</v>
      </c>
    </row>
    <row r="624" s="2" customFormat="1">
      <c r="A624" s="39"/>
      <c r="B624" s="40"/>
      <c r="C624" s="41"/>
      <c r="D624" s="240" t="s">
        <v>130</v>
      </c>
      <c r="E624" s="41"/>
      <c r="F624" s="241" t="s">
        <v>1170</v>
      </c>
      <c r="G624" s="41"/>
      <c r="H624" s="41"/>
      <c r="I624" s="147"/>
      <c r="J624" s="41"/>
      <c r="K624" s="41"/>
      <c r="L624" s="45"/>
      <c r="M624" s="242"/>
      <c r="N624" s="243"/>
      <c r="O624" s="85"/>
      <c r="P624" s="85"/>
      <c r="Q624" s="85"/>
      <c r="R624" s="85"/>
      <c r="S624" s="85"/>
      <c r="T624" s="86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130</v>
      </c>
      <c r="AU624" s="18" t="s">
        <v>78</v>
      </c>
    </row>
    <row r="625" s="14" customFormat="1">
      <c r="A625" s="14"/>
      <c r="B625" s="254"/>
      <c r="C625" s="255"/>
      <c r="D625" s="240" t="s">
        <v>131</v>
      </c>
      <c r="E625" s="256" t="s">
        <v>19</v>
      </c>
      <c r="F625" s="257" t="s">
        <v>1171</v>
      </c>
      <c r="G625" s="255"/>
      <c r="H625" s="258">
        <v>336</v>
      </c>
      <c r="I625" s="259"/>
      <c r="J625" s="255"/>
      <c r="K625" s="255"/>
      <c r="L625" s="260"/>
      <c r="M625" s="261"/>
      <c r="N625" s="262"/>
      <c r="O625" s="262"/>
      <c r="P625" s="262"/>
      <c r="Q625" s="262"/>
      <c r="R625" s="262"/>
      <c r="S625" s="262"/>
      <c r="T625" s="263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4" t="s">
        <v>131</v>
      </c>
      <c r="AU625" s="264" t="s">
        <v>78</v>
      </c>
      <c r="AV625" s="14" t="s">
        <v>78</v>
      </c>
      <c r="AW625" s="14" t="s">
        <v>31</v>
      </c>
      <c r="AX625" s="14" t="s">
        <v>76</v>
      </c>
      <c r="AY625" s="264" t="s">
        <v>120</v>
      </c>
    </row>
    <row r="626" s="2" customFormat="1" ht="16.5" customHeight="1">
      <c r="A626" s="39"/>
      <c r="B626" s="40"/>
      <c r="C626" s="227" t="s">
        <v>1172</v>
      </c>
      <c r="D626" s="227" t="s">
        <v>123</v>
      </c>
      <c r="E626" s="228" t="s">
        <v>1173</v>
      </c>
      <c r="F626" s="229" t="s">
        <v>1174</v>
      </c>
      <c r="G626" s="230" t="s">
        <v>268</v>
      </c>
      <c r="H626" s="231">
        <v>20160</v>
      </c>
      <c r="I626" s="232"/>
      <c r="J626" s="233">
        <f>ROUND(I626*H626,2)</f>
        <v>0</v>
      </c>
      <c r="K626" s="229" t="s">
        <v>127</v>
      </c>
      <c r="L626" s="45"/>
      <c r="M626" s="234" t="s">
        <v>19</v>
      </c>
      <c r="N626" s="235" t="s">
        <v>40</v>
      </c>
      <c r="O626" s="85"/>
      <c r="P626" s="236">
        <f>O626*H626</f>
        <v>0</v>
      </c>
      <c r="Q626" s="236">
        <v>0</v>
      </c>
      <c r="R626" s="236">
        <f>Q626*H626</f>
        <v>0</v>
      </c>
      <c r="S626" s="236">
        <v>0</v>
      </c>
      <c r="T626" s="237">
        <f>S626*H626</f>
        <v>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238" t="s">
        <v>141</v>
      </c>
      <c r="AT626" s="238" t="s">
        <v>123</v>
      </c>
      <c r="AU626" s="238" t="s">
        <v>78</v>
      </c>
      <c r="AY626" s="18" t="s">
        <v>120</v>
      </c>
      <c r="BE626" s="239">
        <f>IF(N626="základní",J626,0)</f>
        <v>0</v>
      </c>
      <c r="BF626" s="239">
        <f>IF(N626="snížená",J626,0)</f>
        <v>0</v>
      </c>
      <c r="BG626" s="239">
        <f>IF(N626="zákl. přenesená",J626,0)</f>
        <v>0</v>
      </c>
      <c r="BH626" s="239">
        <f>IF(N626="sníž. přenesená",J626,0)</f>
        <v>0</v>
      </c>
      <c r="BI626" s="239">
        <f>IF(N626="nulová",J626,0)</f>
        <v>0</v>
      </c>
      <c r="BJ626" s="18" t="s">
        <v>76</v>
      </c>
      <c r="BK626" s="239">
        <f>ROUND(I626*H626,2)</f>
        <v>0</v>
      </c>
      <c r="BL626" s="18" t="s">
        <v>141</v>
      </c>
      <c r="BM626" s="238" t="s">
        <v>1175</v>
      </c>
    </row>
    <row r="627" s="2" customFormat="1">
      <c r="A627" s="39"/>
      <c r="B627" s="40"/>
      <c r="C627" s="41"/>
      <c r="D627" s="240" t="s">
        <v>130</v>
      </c>
      <c r="E627" s="41"/>
      <c r="F627" s="241" t="s">
        <v>1176</v>
      </c>
      <c r="G627" s="41"/>
      <c r="H627" s="41"/>
      <c r="I627" s="147"/>
      <c r="J627" s="41"/>
      <c r="K627" s="41"/>
      <c r="L627" s="45"/>
      <c r="M627" s="242"/>
      <c r="N627" s="243"/>
      <c r="O627" s="85"/>
      <c r="P627" s="85"/>
      <c r="Q627" s="85"/>
      <c r="R627" s="85"/>
      <c r="S627" s="85"/>
      <c r="T627" s="86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T627" s="18" t="s">
        <v>130</v>
      </c>
      <c r="AU627" s="18" t="s">
        <v>78</v>
      </c>
    </row>
    <row r="628" s="14" customFormat="1">
      <c r="A628" s="14"/>
      <c r="B628" s="254"/>
      <c r="C628" s="255"/>
      <c r="D628" s="240" t="s">
        <v>131</v>
      </c>
      <c r="E628" s="256" t="s">
        <v>19</v>
      </c>
      <c r="F628" s="257" t="s">
        <v>1177</v>
      </c>
      <c r="G628" s="255"/>
      <c r="H628" s="258">
        <v>20160</v>
      </c>
      <c r="I628" s="259"/>
      <c r="J628" s="255"/>
      <c r="K628" s="255"/>
      <c r="L628" s="260"/>
      <c r="M628" s="261"/>
      <c r="N628" s="262"/>
      <c r="O628" s="262"/>
      <c r="P628" s="262"/>
      <c r="Q628" s="262"/>
      <c r="R628" s="262"/>
      <c r="S628" s="262"/>
      <c r="T628" s="263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4" t="s">
        <v>131</v>
      </c>
      <c r="AU628" s="264" t="s">
        <v>78</v>
      </c>
      <c r="AV628" s="14" t="s">
        <v>78</v>
      </c>
      <c r="AW628" s="14" t="s">
        <v>31</v>
      </c>
      <c r="AX628" s="14" t="s">
        <v>76</v>
      </c>
      <c r="AY628" s="264" t="s">
        <v>120</v>
      </c>
    </row>
    <row r="629" s="2" customFormat="1" ht="16.5" customHeight="1">
      <c r="A629" s="39"/>
      <c r="B629" s="40"/>
      <c r="C629" s="227" t="s">
        <v>1178</v>
      </c>
      <c r="D629" s="227" t="s">
        <v>123</v>
      </c>
      <c r="E629" s="228" t="s">
        <v>1179</v>
      </c>
      <c r="F629" s="229" t="s">
        <v>1180</v>
      </c>
      <c r="G629" s="230" t="s">
        <v>268</v>
      </c>
      <c r="H629" s="231">
        <v>336</v>
      </c>
      <c r="I629" s="232"/>
      <c r="J629" s="233">
        <f>ROUND(I629*H629,2)</f>
        <v>0</v>
      </c>
      <c r="K629" s="229" t="s">
        <v>127</v>
      </c>
      <c r="L629" s="45"/>
      <c r="M629" s="234" t="s">
        <v>19</v>
      </c>
      <c r="N629" s="235" t="s">
        <v>40</v>
      </c>
      <c r="O629" s="85"/>
      <c r="P629" s="236">
        <f>O629*H629</f>
        <v>0</v>
      </c>
      <c r="Q629" s="236">
        <v>0</v>
      </c>
      <c r="R629" s="236">
        <f>Q629*H629</f>
        <v>0</v>
      </c>
      <c r="S629" s="236">
        <v>0</v>
      </c>
      <c r="T629" s="237">
        <f>S629*H629</f>
        <v>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38" t="s">
        <v>141</v>
      </c>
      <c r="AT629" s="238" t="s">
        <v>123</v>
      </c>
      <c r="AU629" s="238" t="s">
        <v>78</v>
      </c>
      <c r="AY629" s="18" t="s">
        <v>120</v>
      </c>
      <c r="BE629" s="239">
        <f>IF(N629="základní",J629,0)</f>
        <v>0</v>
      </c>
      <c r="BF629" s="239">
        <f>IF(N629="snížená",J629,0)</f>
        <v>0</v>
      </c>
      <c r="BG629" s="239">
        <f>IF(N629="zákl. přenesená",J629,0)</f>
        <v>0</v>
      </c>
      <c r="BH629" s="239">
        <f>IF(N629="sníž. přenesená",J629,0)</f>
        <v>0</v>
      </c>
      <c r="BI629" s="239">
        <f>IF(N629="nulová",J629,0)</f>
        <v>0</v>
      </c>
      <c r="BJ629" s="18" t="s">
        <v>76</v>
      </c>
      <c r="BK629" s="239">
        <f>ROUND(I629*H629,2)</f>
        <v>0</v>
      </c>
      <c r="BL629" s="18" t="s">
        <v>141</v>
      </c>
      <c r="BM629" s="238" t="s">
        <v>1181</v>
      </c>
    </row>
    <row r="630" s="2" customFormat="1">
      <c r="A630" s="39"/>
      <c r="B630" s="40"/>
      <c r="C630" s="41"/>
      <c r="D630" s="240" t="s">
        <v>130</v>
      </c>
      <c r="E630" s="41"/>
      <c r="F630" s="241" t="s">
        <v>1182</v>
      </c>
      <c r="G630" s="41"/>
      <c r="H630" s="41"/>
      <c r="I630" s="147"/>
      <c r="J630" s="41"/>
      <c r="K630" s="41"/>
      <c r="L630" s="45"/>
      <c r="M630" s="242"/>
      <c r="N630" s="243"/>
      <c r="O630" s="85"/>
      <c r="P630" s="85"/>
      <c r="Q630" s="85"/>
      <c r="R630" s="85"/>
      <c r="S630" s="85"/>
      <c r="T630" s="86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T630" s="18" t="s">
        <v>130</v>
      </c>
      <c r="AU630" s="18" t="s">
        <v>78</v>
      </c>
    </row>
    <row r="631" s="2" customFormat="1" ht="16.5" customHeight="1">
      <c r="A631" s="39"/>
      <c r="B631" s="40"/>
      <c r="C631" s="227" t="s">
        <v>1183</v>
      </c>
      <c r="D631" s="227" t="s">
        <v>123</v>
      </c>
      <c r="E631" s="228" t="s">
        <v>1184</v>
      </c>
      <c r="F631" s="229" t="s">
        <v>1185</v>
      </c>
      <c r="G631" s="230" t="s">
        <v>345</v>
      </c>
      <c r="H631" s="231">
        <v>73.700000000000003</v>
      </c>
      <c r="I631" s="232"/>
      <c r="J631" s="233">
        <f>ROUND(I631*H631,2)</f>
        <v>0</v>
      </c>
      <c r="K631" s="229" t="s">
        <v>19</v>
      </c>
      <c r="L631" s="45"/>
      <c r="M631" s="234" t="s">
        <v>19</v>
      </c>
      <c r="N631" s="235" t="s">
        <v>40</v>
      </c>
      <c r="O631" s="85"/>
      <c r="P631" s="236">
        <f>O631*H631</f>
        <v>0</v>
      </c>
      <c r="Q631" s="236">
        <v>0</v>
      </c>
      <c r="R631" s="236">
        <f>Q631*H631</f>
        <v>0</v>
      </c>
      <c r="S631" s="236">
        <v>0</v>
      </c>
      <c r="T631" s="237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238" t="s">
        <v>141</v>
      </c>
      <c r="AT631" s="238" t="s">
        <v>123</v>
      </c>
      <c r="AU631" s="238" t="s">
        <v>78</v>
      </c>
      <c r="AY631" s="18" t="s">
        <v>120</v>
      </c>
      <c r="BE631" s="239">
        <f>IF(N631="základní",J631,0)</f>
        <v>0</v>
      </c>
      <c r="BF631" s="239">
        <f>IF(N631="snížená",J631,0)</f>
        <v>0</v>
      </c>
      <c r="BG631" s="239">
        <f>IF(N631="zákl. přenesená",J631,0)</f>
        <v>0</v>
      </c>
      <c r="BH631" s="239">
        <f>IF(N631="sníž. přenesená",J631,0)</f>
        <v>0</v>
      </c>
      <c r="BI631" s="239">
        <f>IF(N631="nulová",J631,0)</f>
        <v>0</v>
      </c>
      <c r="BJ631" s="18" t="s">
        <v>76</v>
      </c>
      <c r="BK631" s="239">
        <f>ROUND(I631*H631,2)</f>
        <v>0</v>
      </c>
      <c r="BL631" s="18" t="s">
        <v>141</v>
      </c>
      <c r="BM631" s="238" t="s">
        <v>1186</v>
      </c>
    </row>
    <row r="632" s="2" customFormat="1">
      <c r="A632" s="39"/>
      <c r="B632" s="40"/>
      <c r="C632" s="41"/>
      <c r="D632" s="240" t="s">
        <v>130</v>
      </c>
      <c r="E632" s="41"/>
      <c r="F632" s="241" t="s">
        <v>1187</v>
      </c>
      <c r="G632" s="41"/>
      <c r="H632" s="41"/>
      <c r="I632" s="147"/>
      <c r="J632" s="41"/>
      <c r="K632" s="41"/>
      <c r="L632" s="45"/>
      <c r="M632" s="242"/>
      <c r="N632" s="243"/>
      <c r="O632" s="85"/>
      <c r="P632" s="85"/>
      <c r="Q632" s="85"/>
      <c r="R632" s="85"/>
      <c r="S632" s="85"/>
      <c r="T632" s="86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T632" s="18" t="s">
        <v>130</v>
      </c>
      <c r="AU632" s="18" t="s">
        <v>78</v>
      </c>
    </row>
    <row r="633" s="14" customFormat="1">
      <c r="A633" s="14"/>
      <c r="B633" s="254"/>
      <c r="C633" s="255"/>
      <c r="D633" s="240" t="s">
        <v>131</v>
      </c>
      <c r="E633" s="256" t="s">
        <v>19</v>
      </c>
      <c r="F633" s="257" t="s">
        <v>1188</v>
      </c>
      <c r="G633" s="255"/>
      <c r="H633" s="258">
        <v>73.700000000000003</v>
      </c>
      <c r="I633" s="259"/>
      <c r="J633" s="255"/>
      <c r="K633" s="255"/>
      <c r="L633" s="260"/>
      <c r="M633" s="261"/>
      <c r="N633" s="262"/>
      <c r="O633" s="262"/>
      <c r="P633" s="262"/>
      <c r="Q633" s="262"/>
      <c r="R633" s="262"/>
      <c r="S633" s="262"/>
      <c r="T633" s="263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4" t="s">
        <v>131</v>
      </c>
      <c r="AU633" s="264" t="s">
        <v>78</v>
      </c>
      <c r="AV633" s="14" t="s">
        <v>78</v>
      </c>
      <c r="AW633" s="14" t="s">
        <v>31</v>
      </c>
      <c r="AX633" s="14" t="s">
        <v>76</v>
      </c>
      <c r="AY633" s="264" t="s">
        <v>120</v>
      </c>
    </row>
    <row r="634" s="2" customFormat="1" ht="16.5" customHeight="1">
      <c r="A634" s="39"/>
      <c r="B634" s="40"/>
      <c r="C634" s="227" t="s">
        <v>1189</v>
      </c>
      <c r="D634" s="227" t="s">
        <v>123</v>
      </c>
      <c r="E634" s="228" t="s">
        <v>1190</v>
      </c>
      <c r="F634" s="229" t="s">
        <v>1191</v>
      </c>
      <c r="G634" s="230" t="s">
        <v>363</v>
      </c>
      <c r="H634" s="231">
        <v>15.504</v>
      </c>
      <c r="I634" s="232"/>
      <c r="J634" s="233">
        <f>ROUND(I634*H634,2)</f>
        <v>0</v>
      </c>
      <c r="K634" s="229" t="s">
        <v>127</v>
      </c>
      <c r="L634" s="45"/>
      <c r="M634" s="234" t="s">
        <v>19</v>
      </c>
      <c r="N634" s="235" t="s">
        <v>40</v>
      </c>
      <c r="O634" s="85"/>
      <c r="P634" s="236">
        <f>O634*H634</f>
        <v>0</v>
      </c>
      <c r="Q634" s="236">
        <v>0.12</v>
      </c>
      <c r="R634" s="236">
        <f>Q634*H634</f>
        <v>1.8604799999999999</v>
      </c>
      <c r="S634" s="236">
        <v>2.2000000000000002</v>
      </c>
      <c r="T634" s="237">
        <f>S634*H634</f>
        <v>34.108800000000002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38" t="s">
        <v>141</v>
      </c>
      <c r="AT634" s="238" t="s">
        <v>123</v>
      </c>
      <c r="AU634" s="238" t="s">
        <v>78</v>
      </c>
      <c r="AY634" s="18" t="s">
        <v>120</v>
      </c>
      <c r="BE634" s="239">
        <f>IF(N634="základní",J634,0)</f>
        <v>0</v>
      </c>
      <c r="BF634" s="239">
        <f>IF(N634="snížená",J634,0)</f>
        <v>0</v>
      </c>
      <c r="BG634" s="239">
        <f>IF(N634="zákl. přenesená",J634,0)</f>
        <v>0</v>
      </c>
      <c r="BH634" s="239">
        <f>IF(N634="sníž. přenesená",J634,0)</f>
        <v>0</v>
      </c>
      <c r="BI634" s="239">
        <f>IF(N634="nulová",J634,0)</f>
        <v>0</v>
      </c>
      <c r="BJ634" s="18" t="s">
        <v>76</v>
      </c>
      <c r="BK634" s="239">
        <f>ROUND(I634*H634,2)</f>
        <v>0</v>
      </c>
      <c r="BL634" s="18" t="s">
        <v>141</v>
      </c>
      <c r="BM634" s="238" t="s">
        <v>1192</v>
      </c>
    </row>
    <row r="635" s="2" customFormat="1">
      <c r="A635" s="39"/>
      <c r="B635" s="40"/>
      <c r="C635" s="41"/>
      <c r="D635" s="240" t="s">
        <v>130</v>
      </c>
      <c r="E635" s="41"/>
      <c r="F635" s="241" t="s">
        <v>1193</v>
      </c>
      <c r="G635" s="41"/>
      <c r="H635" s="41"/>
      <c r="I635" s="147"/>
      <c r="J635" s="41"/>
      <c r="K635" s="41"/>
      <c r="L635" s="45"/>
      <c r="M635" s="242"/>
      <c r="N635" s="243"/>
      <c r="O635" s="85"/>
      <c r="P635" s="85"/>
      <c r="Q635" s="85"/>
      <c r="R635" s="85"/>
      <c r="S635" s="85"/>
      <c r="T635" s="86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T635" s="18" t="s">
        <v>130</v>
      </c>
      <c r="AU635" s="18" t="s">
        <v>78</v>
      </c>
    </row>
    <row r="636" s="13" customFormat="1">
      <c r="A636" s="13"/>
      <c r="B636" s="244"/>
      <c r="C636" s="245"/>
      <c r="D636" s="240" t="s">
        <v>131</v>
      </c>
      <c r="E636" s="246" t="s">
        <v>19</v>
      </c>
      <c r="F636" s="247" t="s">
        <v>1194</v>
      </c>
      <c r="G636" s="245"/>
      <c r="H636" s="246" t="s">
        <v>19</v>
      </c>
      <c r="I636" s="248"/>
      <c r="J636" s="245"/>
      <c r="K636" s="245"/>
      <c r="L636" s="249"/>
      <c r="M636" s="250"/>
      <c r="N636" s="251"/>
      <c r="O636" s="251"/>
      <c r="P636" s="251"/>
      <c r="Q636" s="251"/>
      <c r="R636" s="251"/>
      <c r="S636" s="251"/>
      <c r="T636" s="252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3" t="s">
        <v>131</v>
      </c>
      <c r="AU636" s="253" t="s">
        <v>78</v>
      </c>
      <c r="AV636" s="13" t="s">
        <v>76</v>
      </c>
      <c r="AW636" s="13" t="s">
        <v>31</v>
      </c>
      <c r="AX636" s="13" t="s">
        <v>69</v>
      </c>
      <c r="AY636" s="253" t="s">
        <v>120</v>
      </c>
    </row>
    <row r="637" s="14" customFormat="1">
      <c r="A637" s="14"/>
      <c r="B637" s="254"/>
      <c r="C637" s="255"/>
      <c r="D637" s="240" t="s">
        <v>131</v>
      </c>
      <c r="E637" s="256" t="s">
        <v>19</v>
      </c>
      <c r="F637" s="257" t="s">
        <v>1195</v>
      </c>
      <c r="G637" s="255"/>
      <c r="H637" s="258">
        <v>15.504</v>
      </c>
      <c r="I637" s="259"/>
      <c r="J637" s="255"/>
      <c r="K637" s="255"/>
      <c r="L637" s="260"/>
      <c r="M637" s="261"/>
      <c r="N637" s="262"/>
      <c r="O637" s="262"/>
      <c r="P637" s="262"/>
      <c r="Q637" s="262"/>
      <c r="R637" s="262"/>
      <c r="S637" s="262"/>
      <c r="T637" s="263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4" t="s">
        <v>131</v>
      </c>
      <c r="AU637" s="264" t="s">
        <v>78</v>
      </c>
      <c r="AV637" s="14" t="s">
        <v>78</v>
      </c>
      <c r="AW637" s="14" t="s">
        <v>31</v>
      </c>
      <c r="AX637" s="14" t="s">
        <v>76</v>
      </c>
      <c r="AY637" s="264" t="s">
        <v>120</v>
      </c>
    </row>
    <row r="638" s="2" customFormat="1" ht="16.5" customHeight="1">
      <c r="A638" s="39"/>
      <c r="B638" s="40"/>
      <c r="C638" s="227" t="s">
        <v>1196</v>
      </c>
      <c r="D638" s="227" t="s">
        <v>123</v>
      </c>
      <c r="E638" s="228" t="s">
        <v>1197</v>
      </c>
      <c r="F638" s="229" t="s">
        <v>1198</v>
      </c>
      <c r="G638" s="230" t="s">
        <v>363</v>
      </c>
      <c r="H638" s="231">
        <v>40.200000000000003</v>
      </c>
      <c r="I638" s="232"/>
      <c r="J638" s="233">
        <f>ROUND(I638*H638,2)</f>
        <v>0</v>
      </c>
      <c r="K638" s="229" t="s">
        <v>127</v>
      </c>
      <c r="L638" s="45"/>
      <c r="M638" s="234" t="s">
        <v>19</v>
      </c>
      <c r="N638" s="235" t="s">
        <v>40</v>
      </c>
      <c r="O638" s="85"/>
      <c r="P638" s="236">
        <f>O638*H638</f>
        <v>0</v>
      </c>
      <c r="Q638" s="236">
        <v>0.12171</v>
      </c>
      <c r="R638" s="236">
        <f>Q638*H638</f>
        <v>4.8927420000000001</v>
      </c>
      <c r="S638" s="236">
        <v>2.3999999999999999</v>
      </c>
      <c r="T638" s="237">
        <f>S638*H638</f>
        <v>96.480000000000004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R638" s="238" t="s">
        <v>141</v>
      </c>
      <c r="AT638" s="238" t="s">
        <v>123</v>
      </c>
      <c r="AU638" s="238" t="s">
        <v>78</v>
      </c>
      <c r="AY638" s="18" t="s">
        <v>120</v>
      </c>
      <c r="BE638" s="239">
        <f>IF(N638="základní",J638,0)</f>
        <v>0</v>
      </c>
      <c r="BF638" s="239">
        <f>IF(N638="snížená",J638,0)</f>
        <v>0</v>
      </c>
      <c r="BG638" s="239">
        <f>IF(N638="zákl. přenesená",J638,0)</f>
        <v>0</v>
      </c>
      <c r="BH638" s="239">
        <f>IF(N638="sníž. přenesená",J638,0)</f>
        <v>0</v>
      </c>
      <c r="BI638" s="239">
        <f>IF(N638="nulová",J638,0)</f>
        <v>0</v>
      </c>
      <c r="BJ638" s="18" t="s">
        <v>76</v>
      </c>
      <c r="BK638" s="239">
        <f>ROUND(I638*H638,2)</f>
        <v>0</v>
      </c>
      <c r="BL638" s="18" t="s">
        <v>141</v>
      </c>
      <c r="BM638" s="238" t="s">
        <v>1199</v>
      </c>
    </row>
    <row r="639" s="2" customFormat="1">
      <c r="A639" s="39"/>
      <c r="B639" s="40"/>
      <c r="C639" s="41"/>
      <c r="D639" s="240" t="s">
        <v>130</v>
      </c>
      <c r="E639" s="41"/>
      <c r="F639" s="241" t="s">
        <v>1200</v>
      </c>
      <c r="G639" s="41"/>
      <c r="H639" s="41"/>
      <c r="I639" s="147"/>
      <c r="J639" s="41"/>
      <c r="K639" s="41"/>
      <c r="L639" s="45"/>
      <c r="M639" s="242"/>
      <c r="N639" s="243"/>
      <c r="O639" s="85"/>
      <c r="P639" s="85"/>
      <c r="Q639" s="85"/>
      <c r="R639" s="85"/>
      <c r="S639" s="85"/>
      <c r="T639" s="86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T639" s="18" t="s">
        <v>130</v>
      </c>
      <c r="AU639" s="18" t="s">
        <v>78</v>
      </c>
    </row>
    <row r="640" s="13" customFormat="1">
      <c r="A640" s="13"/>
      <c r="B640" s="244"/>
      <c r="C640" s="245"/>
      <c r="D640" s="240" t="s">
        <v>131</v>
      </c>
      <c r="E640" s="246" t="s">
        <v>19</v>
      </c>
      <c r="F640" s="247" t="s">
        <v>1201</v>
      </c>
      <c r="G640" s="245"/>
      <c r="H640" s="246" t="s">
        <v>19</v>
      </c>
      <c r="I640" s="248"/>
      <c r="J640" s="245"/>
      <c r="K640" s="245"/>
      <c r="L640" s="249"/>
      <c r="M640" s="250"/>
      <c r="N640" s="251"/>
      <c r="O640" s="251"/>
      <c r="P640" s="251"/>
      <c r="Q640" s="251"/>
      <c r="R640" s="251"/>
      <c r="S640" s="251"/>
      <c r="T640" s="252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53" t="s">
        <v>131</v>
      </c>
      <c r="AU640" s="253" t="s">
        <v>78</v>
      </c>
      <c r="AV640" s="13" t="s">
        <v>76</v>
      </c>
      <c r="AW640" s="13" t="s">
        <v>31</v>
      </c>
      <c r="AX640" s="13" t="s">
        <v>69</v>
      </c>
      <c r="AY640" s="253" t="s">
        <v>120</v>
      </c>
    </row>
    <row r="641" s="14" customFormat="1">
      <c r="A641" s="14"/>
      <c r="B641" s="254"/>
      <c r="C641" s="255"/>
      <c r="D641" s="240" t="s">
        <v>131</v>
      </c>
      <c r="E641" s="256" t="s">
        <v>19</v>
      </c>
      <c r="F641" s="257" t="s">
        <v>1202</v>
      </c>
      <c r="G641" s="255"/>
      <c r="H641" s="258">
        <v>40.200000000000003</v>
      </c>
      <c r="I641" s="259"/>
      <c r="J641" s="255"/>
      <c r="K641" s="255"/>
      <c r="L641" s="260"/>
      <c r="M641" s="261"/>
      <c r="N641" s="262"/>
      <c r="O641" s="262"/>
      <c r="P641" s="262"/>
      <c r="Q641" s="262"/>
      <c r="R641" s="262"/>
      <c r="S641" s="262"/>
      <c r="T641" s="263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64" t="s">
        <v>131</v>
      </c>
      <c r="AU641" s="264" t="s">
        <v>78</v>
      </c>
      <c r="AV641" s="14" t="s">
        <v>78</v>
      </c>
      <c r="AW641" s="14" t="s">
        <v>31</v>
      </c>
      <c r="AX641" s="14" t="s">
        <v>76</v>
      </c>
      <c r="AY641" s="264" t="s">
        <v>120</v>
      </c>
    </row>
    <row r="642" s="2" customFormat="1" ht="16.5" customHeight="1">
      <c r="A642" s="39"/>
      <c r="B642" s="40"/>
      <c r="C642" s="227" t="s">
        <v>1203</v>
      </c>
      <c r="D642" s="227" t="s">
        <v>123</v>
      </c>
      <c r="E642" s="228" t="s">
        <v>1204</v>
      </c>
      <c r="F642" s="229" t="s">
        <v>1205</v>
      </c>
      <c r="G642" s="230" t="s">
        <v>363</v>
      </c>
      <c r="H642" s="231">
        <v>29.193999999999999</v>
      </c>
      <c r="I642" s="232"/>
      <c r="J642" s="233">
        <f>ROUND(I642*H642,2)</f>
        <v>0</v>
      </c>
      <c r="K642" s="229" t="s">
        <v>127</v>
      </c>
      <c r="L642" s="45"/>
      <c r="M642" s="234" t="s">
        <v>19</v>
      </c>
      <c r="N642" s="235" t="s">
        <v>40</v>
      </c>
      <c r="O642" s="85"/>
      <c r="P642" s="236">
        <f>O642*H642</f>
        <v>0</v>
      </c>
      <c r="Q642" s="236">
        <v>0.12171</v>
      </c>
      <c r="R642" s="236">
        <f>Q642*H642</f>
        <v>3.55320174</v>
      </c>
      <c r="S642" s="236">
        <v>2.3999999999999999</v>
      </c>
      <c r="T642" s="237">
        <f>S642*H642</f>
        <v>70.065599999999989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238" t="s">
        <v>141</v>
      </c>
      <c r="AT642" s="238" t="s">
        <v>123</v>
      </c>
      <c r="AU642" s="238" t="s">
        <v>78</v>
      </c>
      <c r="AY642" s="18" t="s">
        <v>120</v>
      </c>
      <c r="BE642" s="239">
        <f>IF(N642="základní",J642,0)</f>
        <v>0</v>
      </c>
      <c r="BF642" s="239">
        <f>IF(N642="snížená",J642,0)</f>
        <v>0</v>
      </c>
      <c r="BG642" s="239">
        <f>IF(N642="zákl. přenesená",J642,0)</f>
        <v>0</v>
      </c>
      <c r="BH642" s="239">
        <f>IF(N642="sníž. přenesená",J642,0)</f>
        <v>0</v>
      </c>
      <c r="BI642" s="239">
        <f>IF(N642="nulová",J642,0)</f>
        <v>0</v>
      </c>
      <c r="BJ642" s="18" t="s">
        <v>76</v>
      </c>
      <c r="BK642" s="239">
        <f>ROUND(I642*H642,2)</f>
        <v>0</v>
      </c>
      <c r="BL642" s="18" t="s">
        <v>141</v>
      </c>
      <c r="BM642" s="238" t="s">
        <v>1206</v>
      </c>
    </row>
    <row r="643" s="2" customFormat="1">
      <c r="A643" s="39"/>
      <c r="B643" s="40"/>
      <c r="C643" s="41"/>
      <c r="D643" s="240" t="s">
        <v>130</v>
      </c>
      <c r="E643" s="41"/>
      <c r="F643" s="241" t="s">
        <v>1207</v>
      </c>
      <c r="G643" s="41"/>
      <c r="H643" s="41"/>
      <c r="I643" s="147"/>
      <c r="J643" s="41"/>
      <c r="K643" s="41"/>
      <c r="L643" s="45"/>
      <c r="M643" s="242"/>
      <c r="N643" s="243"/>
      <c r="O643" s="85"/>
      <c r="P643" s="85"/>
      <c r="Q643" s="85"/>
      <c r="R643" s="85"/>
      <c r="S643" s="85"/>
      <c r="T643" s="86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T643" s="18" t="s">
        <v>130</v>
      </c>
      <c r="AU643" s="18" t="s">
        <v>78</v>
      </c>
    </row>
    <row r="644" s="13" customFormat="1">
      <c r="A644" s="13"/>
      <c r="B644" s="244"/>
      <c r="C644" s="245"/>
      <c r="D644" s="240" t="s">
        <v>131</v>
      </c>
      <c r="E644" s="246" t="s">
        <v>19</v>
      </c>
      <c r="F644" s="247" t="s">
        <v>1208</v>
      </c>
      <c r="G644" s="245"/>
      <c r="H644" s="246" t="s">
        <v>19</v>
      </c>
      <c r="I644" s="248"/>
      <c r="J644" s="245"/>
      <c r="K644" s="245"/>
      <c r="L644" s="249"/>
      <c r="M644" s="250"/>
      <c r="N644" s="251"/>
      <c r="O644" s="251"/>
      <c r="P644" s="251"/>
      <c r="Q644" s="251"/>
      <c r="R644" s="251"/>
      <c r="S644" s="251"/>
      <c r="T644" s="252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3" t="s">
        <v>131</v>
      </c>
      <c r="AU644" s="253" t="s">
        <v>78</v>
      </c>
      <c r="AV644" s="13" t="s">
        <v>76</v>
      </c>
      <c r="AW644" s="13" t="s">
        <v>31</v>
      </c>
      <c r="AX644" s="13" t="s">
        <v>69</v>
      </c>
      <c r="AY644" s="253" t="s">
        <v>120</v>
      </c>
    </row>
    <row r="645" s="14" customFormat="1">
      <c r="A645" s="14"/>
      <c r="B645" s="254"/>
      <c r="C645" s="255"/>
      <c r="D645" s="240" t="s">
        <v>131</v>
      </c>
      <c r="E645" s="256" t="s">
        <v>19</v>
      </c>
      <c r="F645" s="257" t="s">
        <v>1209</v>
      </c>
      <c r="G645" s="255"/>
      <c r="H645" s="258">
        <v>21.193999999999999</v>
      </c>
      <c r="I645" s="259"/>
      <c r="J645" s="255"/>
      <c r="K645" s="255"/>
      <c r="L645" s="260"/>
      <c r="M645" s="261"/>
      <c r="N645" s="262"/>
      <c r="O645" s="262"/>
      <c r="P645" s="262"/>
      <c r="Q645" s="262"/>
      <c r="R645" s="262"/>
      <c r="S645" s="262"/>
      <c r="T645" s="263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4" t="s">
        <v>131</v>
      </c>
      <c r="AU645" s="264" t="s">
        <v>78</v>
      </c>
      <c r="AV645" s="14" t="s">
        <v>78</v>
      </c>
      <c r="AW645" s="14" t="s">
        <v>31</v>
      </c>
      <c r="AX645" s="14" t="s">
        <v>69</v>
      </c>
      <c r="AY645" s="264" t="s">
        <v>120</v>
      </c>
    </row>
    <row r="646" s="13" customFormat="1">
      <c r="A646" s="13"/>
      <c r="B646" s="244"/>
      <c r="C646" s="245"/>
      <c r="D646" s="240" t="s">
        <v>131</v>
      </c>
      <c r="E646" s="246" t="s">
        <v>19</v>
      </c>
      <c r="F646" s="247" t="s">
        <v>1210</v>
      </c>
      <c r="G646" s="245"/>
      <c r="H646" s="246" t="s">
        <v>19</v>
      </c>
      <c r="I646" s="248"/>
      <c r="J646" s="245"/>
      <c r="K646" s="245"/>
      <c r="L646" s="249"/>
      <c r="M646" s="250"/>
      <c r="N646" s="251"/>
      <c r="O646" s="251"/>
      <c r="P646" s="251"/>
      <c r="Q646" s="251"/>
      <c r="R646" s="251"/>
      <c r="S646" s="251"/>
      <c r="T646" s="252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53" t="s">
        <v>131</v>
      </c>
      <c r="AU646" s="253" t="s">
        <v>78</v>
      </c>
      <c r="AV646" s="13" t="s">
        <v>76</v>
      </c>
      <c r="AW646" s="13" t="s">
        <v>31</v>
      </c>
      <c r="AX646" s="13" t="s">
        <v>69</v>
      </c>
      <c r="AY646" s="253" t="s">
        <v>120</v>
      </c>
    </row>
    <row r="647" s="14" customFormat="1">
      <c r="A647" s="14"/>
      <c r="B647" s="254"/>
      <c r="C647" s="255"/>
      <c r="D647" s="240" t="s">
        <v>131</v>
      </c>
      <c r="E647" s="256" t="s">
        <v>19</v>
      </c>
      <c r="F647" s="257" t="s">
        <v>1211</v>
      </c>
      <c r="G647" s="255"/>
      <c r="H647" s="258">
        <v>8</v>
      </c>
      <c r="I647" s="259"/>
      <c r="J647" s="255"/>
      <c r="K647" s="255"/>
      <c r="L647" s="260"/>
      <c r="M647" s="261"/>
      <c r="N647" s="262"/>
      <c r="O647" s="262"/>
      <c r="P647" s="262"/>
      <c r="Q647" s="262"/>
      <c r="R647" s="262"/>
      <c r="S647" s="262"/>
      <c r="T647" s="263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64" t="s">
        <v>131</v>
      </c>
      <c r="AU647" s="264" t="s">
        <v>78</v>
      </c>
      <c r="AV647" s="14" t="s">
        <v>78</v>
      </c>
      <c r="AW647" s="14" t="s">
        <v>31</v>
      </c>
      <c r="AX647" s="14" t="s">
        <v>69</v>
      </c>
      <c r="AY647" s="264" t="s">
        <v>120</v>
      </c>
    </row>
    <row r="648" s="15" customFormat="1">
      <c r="A648" s="15"/>
      <c r="B648" s="269"/>
      <c r="C648" s="270"/>
      <c r="D648" s="240" t="s">
        <v>131</v>
      </c>
      <c r="E648" s="271" t="s">
        <v>19</v>
      </c>
      <c r="F648" s="272" t="s">
        <v>274</v>
      </c>
      <c r="G648" s="270"/>
      <c r="H648" s="273">
        <v>29.193999999999999</v>
      </c>
      <c r="I648" s="274"/>
      <c r="J648" s="270"/>
      <c r="K648" s="270"/>
      <c r="L648" s="275"/>
      <c r="M648" s="276"/>
      <c r="N648" s="277"/>
      <c r="O648" s="277"/>
      <c r="P648" s="277"/>
      <c r="Q648" s="277"/>
      <c r="R648" s="277"/>
      <c r="S648" s="277"/>
      <c r="T648" s="278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79" t="s">
        <v>131</v>
      </c>
      <c r="AU648" s="279" t="s">
        <v>78</v>
      </c>
      <c r="AV648" s="15" t="s">
        <v>141</v>
      </c>
      <c r="AW648" s="15" t="s">
        <v>31</v>
      </c>
      <c r="AX648" s="15" t="s">
        <v>76</v>
      </c>
      <c r="AY648" s="279" t="s">
        <v>120</v>
      </c>
    </row>
    <row r="649" s="2" customFormat="1" ht="16.5" customHeight="1">
      <c r="A649" s="39"/>
      <c r="B649" s="40"/>
      <c r="C649" s="227" t="s">
        <v>1212</v>
      </c>
      <c r="D649" s="227" t="s">
        <v>123</v>
      </c>
      <c r="E649" s="228" t="s">
        <v>1213</v>
      </c>
      <c r="F649" s="229" t="s">
        <v>1214</v>
      </c>
      <c r="G649" s="230" t="s">
        <v>161</v>
      </c>
      <c r="H649" s="231">
        <v>20</v>
      </c>
      <c r="I649" s="232"/>
      <c r="J649" s="233">
        <f>ROUND(I649*H649,2)</f>
        <v>0</v>
      </c>
      <c r="K649" s="229" t="s">
        <v>127</v>
      </c>
      <c r="L649" s="45"/>
      <c r="M649" s="234" t="s">
        <v>19</v>
      </c>
      <c r="N649" s="235" t="s">
        <v>40</v>
      </c>
      <c r="O649" s="85"/>
      <c r="P649" s="236">
        <f>O649*H649</f>
        <v>0</v>
      </c>
      <c r="Q649" s="236">
        <v>0</v>
      </c>
      <c r="R649" s="236">
        <f>Q649*H649</f>
        <v>0</v>
      </c>
      <c r="S649" s="236">
        <v>1.472</v>
      </c>
      <c r="T649" s="237">
        <f>S649*H649</f>
        <v>29.439999999999998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238" t="s">
        <v>141</v>
      </c>
      <c r="AT649" s="238" t="s">
        <v>123</v>
      </c>
      <c r="AU649" s="238" t="s">
        <v>78</v>
      </c>
      <c r="AY649" s="18" t="s">
        <v>120</v>
      </c>
      <c r="BE649" s="239">
        <f>IF(N649="základní",J649,0)</f>
        <v>0</v>
      </c>
      <c r="BF649" s="239">
        <f>IF(N649="snížená",J649,0)</f>
        <v>0</v>
      </c>
      <c r="BG649" s="239">
        <f>IF(N649="zákl. přenesená",J649,0)</f>
        <v>0</v>
      </c>
      <c r="BH649" s="239">
        <f>IF(N649="sníž. přenesená",J649,0)</f>
        <v>0</v>
      </c>
      <c r="BI649" s="239">
        <f>IF(N649="nulová",J649,0)</f>
        <v>0</v>
      </c>
      <c r="BJ649" s="18" t="s">
        <v>76</v>
      </c>
      <c r="BK649" s="239">
        <f>ROUND(I649*H649,2)</f>
        <v>0</v>
      </c>
      <c r="BL649" s="18" t="s">
        <v>141</v>
      </c>
      <c r="BM649" s="238" t="s">
        <v>1215</v>
      </c>
    </row>
    <row r="650" s="2" customFormat="1">
      <c r="A650" s="39"/>
      <c r="B650" s="40"/>
      <c r="C650" s="41"/>
      <c r="D650" s="240" t="s">
        <v>130</v>
      </c>
      <c r="E650" s="41"/>
      <c r="F650" s="241" t="s">
        <v>1216</v>
      </c>
      <c r="G650" s="41"/>
      <c r="H650" s="41"/>
      <c r="I650" s="147"/>
      <c r="J650" s="41"/>
      <c r="K650" s="41"/>
      <c r="L650" s="45"/>
      <c r="M650" s="242"/>
      <c r="N650" s="243"/>
      <c r="O650" s="85"/>
      <c r="P650" s="85"/>
      <c r="Q650" s="85"/>
      <c r="R650" s="85"/>
      <c r="S650" s="85"/>
      <c r="T650" s="86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T650" s="18" t="s">
        <v>130</v>
      </c>
      <c r="AU650" s="18" t="s">
        <v>78</v>
      </c>
    </row>
    <row r="651" s="13" customFormat="1">
      <c r="A651" s="13"/>
      <c r="B651" s="244"/>
      <c r="C651" s="245"/>
      <c r="D651" s="240" t="s">
        <v>131</v>
      </c>
      <c r="E651" s="246" t="s">
        <v>19</v>
      </c>
      <c r="F651" s="247" t="s">
        <v>1217</v>
      </c>
      <c r="G651" s="245"/>
      <c r="H651" s="246" t="s">
        <v>19</v>
      </c>
      <c r="I651" s="248"/>
      <c r="J651" s="245"/>
      <c r="K651" s="245"/>
      <c r="L651" s="249"/>
      <c r="M651" s="250"/>
      <c r="N651" s="251"/>
      <c r="O651" s="251"/>
      <c r="P651" s="251"/>
      <c r="Q651" s="251"/>
      <c r="R651" s="251"/>
      <c r="S651" s="251"/>
      <c r="T651" s="252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53" t="s">
        <v>131</v>
      </c>
      <c r="AU651" s="253" t="s">
        <v>78</v>
      </c>
      <c r="AV651" s="13" t="s">
        <v>76</v>
      </c>
      <c r="AW651" s="13" t="s">
        <v>31</v>
      </c>
      <c r="AX651" s="13" t="s">
        <v>69</v>
      </c>
      <c r="AY651" s="253" t="s">
        <v>120</v>
      </c>
    </row>
    <row r="652" s="14" customFormat="1">
      <c r="A652" s="14"/>
      <c r="B652" s="254"/>
      <c r="C652" s="255"/>
      <c r="D652" s="240" t="s">
        <v>131</v>
      </c>
      <c r="E652" s="256" t="s">
        <v>19</v>
      </c>
      <c r="F652" s="257" t="s">
        <v>1218</v>
      </c>
      <c r="G652" s="255"/>
      <c r="H652" s="258">
        <v>20</v>
      </c>
      <c r="I652" s="259"/>
      <c r="J652" s="255"/>
      <c r="K652" s="255"/>
      <c r="L652" s="260"/>
      <c r="M652" s="261"/>
      <c r="N652" s="262"/>
      <c r="O652" s="262"/>
      <c r="P652" s="262"/>
      <c r="Q652" s="262"/>
      <c r="R652" s="262"/>
      <c r="S652" s="262"/>
      <c r="T652" s="263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4" t="s">
        <v>131</v>
      </c>
      <c r="AU652" s="264" t="s">
        <v>78</v>
      </c>
      <c r="AV652" s="14" t="s">
        <v>78</v>
      </c>
      <c r="AW652" s="14" t="s">
        <v>31</v>
      </c>
      <c r="AX652" s="14" t="s">
        <v>76</v>
      </c>
      <c r="AY652" s="264" t="s">
        <v>120</v>
      </c>
    </row>
    <row r="653" s="2" customFormat="1" ht="16.5" customHeight="1">
      <c r="A653" s="39"/>
      <c r="B653" s="40"/>
      <c r="C653" s="227" t="s">
        <v>1219</v>
      </c>
      <c r="D653" s="227" t="s">
        <v>123</v>
      </c>
      <c r="E653" s="228" t="s">
        <v>1220</v>
      </c>
      <c r="F653" s="229" t="s">
        <v>1221</v>
      </c>
      <c r="G653" s="230" t="s">
        <v>363</v>
      </c>
      <c r="H653" s="231">
        <v>26.565000000000001</v>
      </c>
      <c r="I653" s="232"/>
      <c r="J653" s="233">
        <f>ROUND(I653*H653,2)</f>
        <v>0</v>
      </c>
      <c r="K653" s="229" t="s">
        <v>127</v>
      </c>
      <c r="L653" s="45"/>
      <c r="M653" s="234" t="s">
        <v>19</v>
      </c>
      <c r="N653" s="235" t="s">
        <v>40</v>
      </c>
      <c r="O653" s="85"/>
      <c r="P653" s="236">
        <f>O653*H653</f>
        <v>0</v>
      </c>
      <c r="Q653" s="236">
        <v>0.12</v>
      </c>
      <c r="R653" s="236">
        <f>Q653*H653</f>
        <v>3.1878000000000002</v>
      </c>
      <c r="S653" s="236">
        <v>2.2000000000000002</v>
      </c>
      <c r="T653" s="237">
        <f>S653*H653</f>
        <v>58.443000000000005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38" t="s">
        <v>141</v>
      </c>
      <c r="AT653" s="238" t="s">
        <v>123</v>
      </c>
      <c r="AU653" s="238" t="s">
        <v>78</v>
      </c>
      <c r="AY653" s="18" t="s">
        <v>120</v>
      </c>
      <c r="BE653" s="239">
        <f>IF(N653="základní",J653,0)</f>
        <v>0</v>
      </c>
      <c r="BF653" s="239">
        <f>IF(N653="snížená",J653,0)</f>
        <v>0</v>
      </c>
      <c r="BG653" s="239">
        <f>IF(N653="zákl. přenesená",J653,0)</f>
        <v>0</v>
      </c>
      <c r="BH653" s="239">
        <f>IF(N653="sníž. přenesená",J653,0)</f>
        <v>0</v>
      </c>
      <c r="BI653" s="239">
        <f>IF(N653="nulová",J653,0)</f>
        <v>0</v>
      </c>
      <c r="BJ653" s="18" t="s">
        <v>76</v>
      </c>
      <c r="BK653" s="239">
        <f>ROUND(I653*H653,2)</f>
        <v>0</v>
      </c>
      <c r="BL653" s="18" t="s">
        <v>141</v>
      </c>
      <c r="BM653" s="238" t="s">
        <v>1222</v>
      </c>
    </row>
    <row r="654" s="2" customFormat="1">
      <c r="A654" s="39"/>
      <c r="B654" s="40"/>
      <c r="C654" s="41"/>
      <c r="D654" s="240" t="s">
        <v>130</v>
      </c>
      <c r="E654" s="41"/>
      <c r="F654" s="241" t="s">
        <v>1223</v>
      </c>
      <c r="G654" s="41"/>
      <c r="H654" s="41"/>
      <c r="I654" s="147"/>
      <c r="J654" s="41"/>
      <c r="K654" s="41"/>
      <c r="L654" s="45"/>
      <c r="M654" s="242"/>
      <c r="N654" s="243"/>
      <c r="O654" s="85"/>
      <c r="P654" s="85"/>
      <c r="Q654" s="85"/>
      <c r="R654" s="85"/>
      <c r="S654" s="85"/>
      <c r="T654" s="86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T654" s="18" t="s">
        <v>130</v>
      </c>
      <c r="AU654" s="18" t="s">
        <v>78</v>
      </c>
    </row>
    <row r="655" s="13" customFormat="1">
      <c r="A655" s="13"/>
      <c r="B655" s="244"/>
      <c r="C655" s="245"/>
      <c r="D655" s="240" t="s">
        <v>131</v>
      </c>
      <c r="E655" s="246" t="s">
        <v>19</v>
      </c>
      <c r="F655" s="247" t="s">
        <v>1224</v>
      </c>
      <c r="G655" s="245"/>
      <c r="H655" s="246" t="s">
        <v>19</v>
      </c>
      <c r="I655" s="248"/>
      <c r="J655" s="245"/>
      <c r="K655" s="245"/>
      <c r="L655" s="249"/>
      <c r="M655" s="250"/>
      <c r="N655" s="251"/>
      <c r="O655" s="251"/>
      <c r="P655" s="251"/>
      <c r="Q655" s="251"/>
      <c r="R655" s="251"/>
      <c r="S655" s="251"/>
      <c r="T655" s="252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3" t="s">
        <v>131</v>
      </c>
      <c r="AU655" s="253" t="s">
        <v>78</v>
      </c>
      <c r="AV655" s="13" t="s">
        <v>76</v>
      </c>
      <c r="AW655" s="13" t="s">
        <v>31</v>
      </c>
      <c r="AX655" s="13" t="s">
        <v>69</v>
      </c>
      <c r="AY655" s="253" t="s">
        <v>120</v>
      </c>
    </row>
    <row r="656" s="14" customFormat="1">
      <c r="A656" s="14"/>
      <c r="B656" s="254"/>
      <c r="C656" s="255"/>
      <c r="D656" s="240" t="s">
        <v>131</v>
      </c>
      <c r="E656" s="256" t="s">
        <v>19</v>
      </c>
      <c r="F656" s="257" t="s">
        <v>1225</v>
      </c>
      <c r="G656" s="255"/>
      <c r="H656" s="258">
        <v>26.565000000000001</v>
      </c>
      <c r="I656" s="259"/>
      <c r="J656" s="255"/>
      <c r="K656" s="255"/>
      <c r="L656" s="260"/>
      <c r="M656" s="261"/>
      <c r="N656" s="262"/>
      <c r="O656" s="262"/>
      <c r="P656" s="262"/>
      <c r="Q656" s="262"/>
      <c r="R656" s="262"/>
      <c r="S656" s="262"/>
      <c r="T656" s="263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4" t="s">
        <v>131</v>
      </c>
      <c r="AU656" s="264" t="s">
        <v>78</v>
      </c>
      <c r="AV656" s="14" t="s">
        <v>78</v>
      </c>
      <c r="AW656" s="14" t="s">
        <v>31</v>
      </c>
      <c r="AX656" s="14" t="s">
        <v>76</v>
      </c>
      <c r="AY656" s="264" t="s">
        <v>120</v>
      </c>
    </row>
    <row r="657" s="2" customFormat="1" ht="16.5" customHeight="1">
      <c r="A657" s="39"/>
      <c r="B657" s="40"/>
      <c r="C657" s="227" t="s">
        <v>1226</v>
      </c>
      <c r="D657" s="227" t="s">
        <v>123</v>
      </c>
      <c r="E657" s="228" t="s">
        <v>1227</v>
      </c>
      <c r="F657" s="229" t="s">
        <v>1228</v>
      </c>
      <c r="G657" s="230" t="s">
        <v>345</v>
      </c>
      <c r="H657" s="231">
        <v>26</v>
      </c>
      <c r="I657" s="232"/>
      <c r="J657" s="233">
        <f>ROUND(I657*H657,2)</f>
        <v>0</v>
      </c>
      <c r="K657" s="229" t="s">
        <v>127</v>
      </c>
      <c r="L657" s="45"/>
      <c r="M657" s="234" t="s">
        <v>19</v>
      </c>
      <c r="N657" s="235" t="s">
        <v>40</v>
      </c>
      <c r="O657" s="85"/>
      <c r="P657" s="236">
        <f>O657*H657</f>
        <v>0</v>
      </c>
      <c r="Q657" s="236">
        <v>9.0000000000000006E-05</v>
      </c>
      <c r="R657" s="236">
        <f>Q657*H657</f>
        <v>0.0023400000000000001</v>
      </c>
      <c r="S657" s="236">
        <v>0.042000000000000003</v>
      </c>
      <c r="T657" s="237">
        <f>S657*H657</f>
        <v>1.0920000000000001</v>
      </c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R657" s="238" t="s">
        <v>141</v>
      </c>
      <c r="AT657" s="238" t="s">
        <v>123</v>
      </c>
      <c r="AU657" s="238" t="s">
        <v>78</v>
      </c>
      <c r="AY657" s="18" t="s">
        <v>120</v>
      </c>
      <c r="BE657" s="239">
        <f>IF(N657="základní",J657,0)</f>
        <v>0</v>
      </c>
      <c r="BF657" s="239">
        <f>IF(N657="snížená",J657,0)</f>
        <v>0</v>
      </c>
      <c r="BG657" s="239">
        <f>IF(N657="zákl. přenesená",J657,0)</f>
        <v>0</v>
      </c>
      <c r="BH657" s="239">
        <f>IF(N657="sníž. přenesená",J657,0)</f>
        <v>0</v>
      </c>
      <c r="BI657" s="239">
        <f>IF(N657="nulová",J657,0)</f>
        <v>0</v>
      </c>
      <c r="BJ657" s="18" t="s">
        <v>76</v>
      </c>
      <c r="BK657" s="239">
        <f>ROUND(I657*H657,2)</f>
        <v>0</v>
      </c>
      <c r="BL657" s="18" t="s">
        <v>141</v>
      </c>
      <c r="BM657" s="238" t="s">
        <v>1229</v>
      </c>
    </row>
    <row r="658" s="2" customFormat="1">
      <c r="A658" s="39"/>
      <c r="B658" s="40"/>
      <c r="C658" s="41"/>
      <c r="D658" s="240" t="s">
        <v>130</v>
      </c>
      <c r="E658" s="41"/>
      <c r="F658" s="241" t="s">
        <v>1230</v>
      </c>
      <c r="G658" s="41"/>
      <c r="H658" s="41"/>
      <c r="I658" s="147"/>
      <c r="J658" s="41"/>
      <c r="K658" s="41"/>
      <c r="L658" s="45"/>
      <c r="M658" s="242"/>
      <c r="N658" s="243"/>
      <c r="O658" s="85"/>
      <c r="P658" s="85"/>
      <c r="Q658" s="85"/>
      <c r="R658" s="85"/>
      <c r="S658" s="85"/>
      <c r="T658" s="86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T658" s="18" t="s">
        <v>130</v>
      </c>
      <c r="AU658" s="18" t="s">
        <v>78</v>
      </c>
    </row>
    <row r="659" s="14" customFormat="1">
      <c r="A659" s="14"/>
      <c r="B659" s="254"/>
      <c r="C659" s="255"/>
      <c r="D659" s="240" t="s">
        <v>131</v>
      </c>
      <c r="E659" s="256" t="s">
        <v>19</v>
      </c>
      <c r="F659" s="257" t="s">
        <v>1231</v>
      </c>
      <c r="G659" s="255"/>
      <c r="H659" s="258">
        <v>26</v>
      </c>
      <c r="I659" s="259"/>
      <c r="J659" s="255"/>
      <c r="K659" s="255"/>
      <c r="L659" s="260"/>
      <c r="M659" s="261"/>
      <c r="N659" s="262"/>
      <c r="O659" s="262"/>
      <c r="P659" s="262"/>
      <c r="Q659" s="262"/>
      <c r="R659" s="262"/>
      <c r="S659" s="262"/>
      <c r="T659" s="263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4" t="s">
        <v>131</v>
      </c>
      <c r="AU659" s="264" t="s">
        <v>78</v>
      </c>
      <c r="AV659" s="14" t="s">
        <v>78</v>
      </c>
      <c r="AW659" s="14" t="s">
        <v>31</v>
      </c>
      <c r="AX659" s="14" t="s">
        <v>76</v>
      </c>
      <c r="AY659" s="264" t="s">
        <v>120</v>
      </c>
    </row>
    <row r="660" s="2" customFormat="1" ht="16.5" customHeight="1">
      <c r="A660" s="39"/>
      <c r="B660" s="40"/>
      <c r="C660" s="227" t="s">
        <v>1232</v>
      </c>
      <c r="D660" s="227" t="s">
        <v>123</v>
      </c>
      <c r="E660" s="228" t="s">
        <v>1233</v>
      </c>
      <c r="F660" s="229" t="s">
        <v>1234</v>
      </c>
      <c r="G660" s="230" t="s">
        <v>345</v>
      </c>
      <c r="H660" s="231">
        <v>74.5</v>
      </c>
      <c r="I660" s="232"/>
      <c r="J660" s="233">
        <f>ROUND(I660*H660,2)</f>
        <v>0</v>
      </c>
      <c r="K660" s="229" t="s">
        <v>127</v>
      </c>
      <c r="L660" s="45"/>
      <c r="M660" s="234" t="s">
        <v>19</v>
      </c>
      <c r="N660" s="235" t="s">
        <v>40</v>
      </c>
      <c r="O660" s="85"/>
      <c r="P660" s="236">
        <f>O660*H660</f>
        <v>0</v>
      </c>
      <c r="Q660" s="236">
        <v>0</v>
      </c>
      <c r="R660" s="236">
        <f>Q660*H660</f>
        <v>0</v>
      </c>
      <c r="S660" s="236">
        <v>0.34999999999999998</v>
      </c>
      <c r="T660" s="237">
        <f>S660*H660</f>
        <v>26.074999999999999</v>
      </c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R660" s="238" t="s">
        <v>141</v>
      </c>
      <c r="AT660" s="238" t="s">
        <v>123</v>
      </c>
      <c r="AU660" s="238" t="s">
        <v>78</v>
      </c>
      <c r="AY660" s="18" t="s">
        <v>120</v>
      </c>
      <c r="BE660" s="239">
        <f>IF(N660="základní",J660,0)</f>
        <v>0</v>
      </c>
      <c r="BF660" s="239">
        <f>IF(N660="snížená",J660,0)</f>
        <v>0</v>
      </c>
      <c r="BG660" s="239">
        <f>IF(N660="zákl. přenesená",J660,0)</f>
        <v>0</v>
      </c>
      <c r="BH660" s="239">
        <f>IF(N660="sníž. přenesená",J660,0)</f>
        <v>0</v>
      </c>
      <c r="BI660" s="239">
        <f>IF(N660="nulová",J660,0)</f>
        <v>0</v>
      </c>
      <c r="BJ660" s="18" t="s">
        <v>76</v>
      </c>
      <c r="BK660" s="239">
        <f>ROUND(I660*H660,2)</f>
        <v>0</v>
      </c>
      <c r="BL660" s="18" t="s">
        <v>141</v>
      </c>
      <c r="BM660" s="238" t="s">
        <v>1235</v>
      </c>
    </row>
    <row r="661" s="2" customFormat="1">
      <c r="A661" s="39"/>
      <c r="B661" s="40"/>
      <c r="C661" s="41"/>
      <c r="D661" s="240" t="s">
        <v>130</v>
      </c>
      <c r="E661" s="41"/>
      <c r="F661" s="241" t="s">
        <v>1236</v>
      </c>
      <c r="G661" s="41"/>
      <c r="H661" s="41"/>
      <c r="I661" s="147"/>
      <c r="J661" s="41"/>
      <c r="K661" s="41"/>
      <c r="L661" s="45"/>
      <c r="M661" s="242"/>
      <c r="N661" s="243"/>
      <c r="O661" s="85"/>
      <c r="P661" s="85"/>
      <c r="Q661" s="85"/>
      <c r="R661" s="85"/>
      <c r="S661" s="85"/>
      <c r="T661" s="86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T661" s="18" t="s">
        <v>130</v>
      </c>
      <c r="AU661" s="18" t="s">
        <v>78</v>
      </c>
    </row>
    <row r="662" s="14" customFormat="1">
      <c r="A662" s="14"/>
      <c r="B662" s="254"/>
      <c r="C662" s="255"/>
      <c r="D662" s="240" t="s">
        <v>131</v>
      </c>
      <c r="E662" s="256" t="s">
        <v>19</v>
      </c>
      <c r="F662" s="257" t="s">
        <v>1237</v>
      </c>
      <c r="G662" s="255"/>
      <c r="H662" s="258">
        <v>59.5</v>
      </c>
      <c r="I662" s="259"/>
      <c r="J662" s="255"/>
      <c r="K662" s="255"/>
      <c r="L662" s="260"/>
      <c r="M662" s="261"/>
      <c r="N662" s="262"/>
      <c r="O662" s="262"/>
      <c r="P662" s="262"/>
      <c r="Q662" s="262"/>
      <c r="R662" s="262"/>
      <c r="S662" s="262"/>
      <c r="T662" s="263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4" t="s">
        <v>131</v>
      </c>
      <c r="AU662" s="264" t="s">
        <v>78</v>
      </c>
      <c r="AV662" s="14" t="s">
        <v>78</v>
      </c>
      <c r="AW662" s="14" t="s">
        <v>31</v>
      </c>
      <c r="AX662" s="14" t="s">
        <v>69</v>
      </c>
      <c r="AY662" s="264" t="s">
        <v>120</v>
      </c>
    </row>
    <row r="663" s="14" customFormat="1">
      <c r="A663" s="14"/>
      <c r="B663" s="254"/>
      <c r="C663" s="255"/>
      <c r="D663" s="240" t="s">
        <v>131</v>
      </c>
      <c r="E663" s="256" t="s">
        <v>19</v>
      </c>
      <c r="F663" s="257" t="s">
        <v>1238</v>
      </c>
      <c r="G663" s="255"/>
      <c r="H663" s="258">
        <v>15</v>
      </c>
      <c r="I663" s="259"/>
      <c r="J663" s="255"/>
      <c r="K663" s="255"/>
      <c r="L663" s="260"/>
      <c r="M663" s="261"/>
      <c r="N663" s="262"/>
      <c r="O663" s="262"/>
      <c r="P663" s="262"/>
      <c r="Q663" s="262"/>
      <c r="R663" s="262"/>
      <c r="S663" s="262"/>
      <c r="T663" s="263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64" t="s">
        <v>131</v>
      </c>
      <c r="AU663" s="264" t="s">
        <v>78</v>
      </c>
      <c r="AV663" s="14" t="s">
        <v>78</v>
      </c>
      <c r="AW663" s="14" t="s">
        <v>31</v>
      </c>
      <c r="AX663" s="14" t="s">
        <v>69</v>
      </c>
      <c r="AY663" s="264" t="s">
        <v>120</v>
      </c>
    </row>
    <row r="664" s="15" customFormat="1">
      <c r="A664" s="15"/>
      <c r="B664" s="269"/>
      <c r="C664" s="270"/>
      <c r="D664" s="240" t="s">
        <v>131</v>
      </c>
      <c r="E664" s="271" t="s">
        <v>19</v>
      </c>
      <c r="F664" s="272" t="s">
        <v>274</v>
      </c>
      <c r="G664" s="270"/>
      <c r="H664" s="273">
        <v>74.5</v>
      </c>
      <c r="I664" s="274"/>
      <c r="J664" s="270"/>
      <c r="K664" s="270"/>
      <c r="L664" s="275"/>
      <c r="M664" s="276"/>
      <c r="N664" s="277"/>
      <c r="O664" s="277"/>
      <c r="P664" s="277"/>
      <c r="Q664" s="277"/>
      <c r="R664" s="277"/>
      <c r="S664" s="277"/>
      <c r="T664" s="278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79" t="s">
        <v>131</v>
      </c>
      <c r="AU664" s="279" t="s">
        <v>78</v>
      </c>
      <c r="AV664" s="15" t="s">
        <v>141</v>
      </c>
      <c r="AW664" s="15" t="s">
        <v>31</v>
      </c>
      <c r="AX664" s="15" t="s">
        <v>76</v>
      </c>
      <c r="AY664" s="279" t="s">
        <v>120</v>
      </c>
    </row>
    <row r="665" s="2" customFormat="1" ht="16.5" customHeight="1">
      <c r="A665" s="39"/>
      <c r="B665" s="40"/>
      <c r="C665" s="227" t="s">
        <v>1239</v>
      </c>
      <c r="D665" s="227" t="s">
        <v>123</v>
      </c>
      <c r="E665" s="228" t="s">
        <v>1240</v>
      </c>
      <c r="F665" s="229" t="s">
        <v>1241</v>
      </c>
      <c r="G665" s="230" t="s">
        <v>345</v>
      </c>
      <c r="H665" s="231">
        <v>132</v>
      </c>
      <c r="I665" s="232"/>
      <c r="J665" s="233">
        <f>ROUND(I665*H665,2)</f>
        <v>0</v>
      </c>
      <c r="K665" s="229" t="s">
        <v>127</v>
      </c>
      <c r="L665" s="45"/>
      <c r="M665" s="234" t="s">
        <v>19</v>
      </c>
      <c r="N665" s="235" t="s">
        <v>40</v>
      </c>
      <c r="O665" s="85"/>
      <c r="P665" s="236">
        <f>O665*H665</f>
        <v>0</v>
      </c>
      <c r="Q665" s="236">
        <v>0</v>
      </c>
      <c r="R665" s="236">
        <f>Q665*H665</f>
        <v>0</v>
      </c>
      <c r="S665" s="236">
        <v>0.058000000000000003</v>
      </c>
      <c r="T665" s="237">
        <f>S665*H665</f>
        <v>7.6560000000000006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R665" s="238" t="s">
        <v>141</v>
      </c>
      <c r="AT665" s="238" t="s">
        <v>123</v>
      </c>
      <c r="AU665" s="238" t="s">
        <v>78</v>
      </c>
      <c r="AY665" s="18" t="s">
        <v>120</v>
      </c>
      <c r="BE665" s="239">
        <f>IF(N665="základní",J665,0)</f>
        <v>0</v>
      </c>
      <c r="BF665" s="239">
        <f>IF(N665="snížená",J665,0)</f>
        <v>0</v>
      </c>
      <c r="BG665" s="239">
        <f>IF(N665="zákl. přenesená",J665,0)</f>
        <v>0</v>
      </c>
      <c r="BH665" s="239">
        <f>IF(N665="sníž. přenesená",J665,0)</f>
        <v>0</v>
      </c>
      <c r="BI665" s="239">
        <f>IF(N665="nulová",J665,0)</f>
        <v>0</v>
      </c>
      <c r="BJ665" s="18" t="s">
        <v>76</v>
      </c>
      <c r="BK665" s="239">
        <f>ROUND(I665*H665,2)</f>
        <v>0</v>
      </c>
      <c r="BL665" s="18" t="s">
        <v>141</v>
      </c>
      <c r="BM665" s="238" t="s">
        <v>1242</v>
      </c>
    </row>
    <row r="666" s="2" customFormat="1">
      <c r="A666" s="39"/>
      <c r="B666" s="40"/>
      <c r="C666" s="41"/>
      <c r="D666" s="240" t="s">
        <v>130</v>
      </c>
      <c r="E666" s="41"/>
      <c r="F666" s="241" t="s">
        <v>1243</v>
      </c>
      <c r="G666" s="41"/>
      <c r="H666" s="41"/>
      <c r="I666" s="147"/>
      <c r="J666" s="41"/>
      <c r="K666" s="41"/>
      <c r="L666" s="45"/>
      <c r="M666" s="242"/>
      <c r="N666" s="243"/>
      <c r="O666" s="85"/>
      <c r="P666" s="85"/>
      <c r="Q666" s="85"/>
      <c r="R666" s="85"/>
      <c r="S666" s="85"/>
      <c r="T666" s="86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T666" s="18" t="s">
        <v>130</v>
      </c>
      <c r="AU666" s="18" t="s">
        <v>78</v>
      </c>
    </row>
    <row r="667" s="13" customFormat="1">
      <c r="A667" s="13"/>
      <c r="B667" s="244"/>
      <c r="C667" s="245"/>
      <c r="D667" s="240" t="s">
        <v>131</v>
      </c>
      <c r="E667" s="246" t="s">
        <v>19</v>
      </c>
      <c r="F667" s="247" t="s">
        <v>1244</v>
      </c>
      <c r="G667" s="245"/>
      <c r="H667" s="246" t="s">
        <v>19</v>
      </c>
      <c r="I667" s="248"/>
      <c r="J667" s="245"/>
      <c r="K667" s="245"/>
      <c r="L667" s="249"/>
      <c r="M667" s="250"/>
      <c r="N667" s="251"/>
      <c r="O667" s="251"/>
      <c r="P667" s="251"/>
      <c r="Q667" s="251"/>
      <c r="R667" s="251"/>
      <c r="S667" s="251"/>
      <c r="T667" s="252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53" t="s">
        <v>131</v>
      </c>
      <c r="AU667" s="253" t="s">
        <v>78</v>
      </c>
      <c r="AV667" s="13" t="s">
        <v>76</v>
      </c>
      <c r="AW667" s="13" t="s">
        <v>31</v>
      </c>
      <c r="AX667" s="13" t="s">
        <v>69</v>
      </c>
      <c r="AY667" s="253" t="s">
        <v>120</v>
      </c>
    </row>
    <row r="668" s="14" customFormat="1">
      <c r="A668" s="14"/>
      <c r="B668" s="254"/>
      <c r="C668" s="255"/>
      <c r="D668" s="240" t="s">
        <v>131</v>
      </c>
      <c r="E668" s="256" t="s">
        <v>19</v>
      </c>
      <c r="F668" s="257" t="s">
        <v>348</v>
      </c>
      <c r="G668" s="255"/>
      <c r="H668" s="258">
        <v>132</v>
      </c>
      <c r="I668" s="259"/>
      <c r="J668" s="255"/>
      <c r="K668" s="255"/>
      <c r="L668" s="260"/>
      <c r="M668" s="261"/>
      <c r="N668" s="262"/>
      <c r="O668" s="262"/>
      <c r="P668" s="262"/>
      <c r="Q668" s="262"/>
      <c r="R668" s="262"/>
      <c r="S668" s="262"/>
      <c r="T668" s="263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4" t="s">
        <v>131</v>
      </c>
      <c r="AU668" s="264" t="s">
        <v>78</v>
      </c>
      <c r="AV668" s="14" t="s">
        <v>78</v>
      </c>
      <c r="AW668" s="14" t="s">
        <v>31</v>
      </c>
      <c r="AX668" s="14" t="s">
        <v>76</v>
      </c>
      <c r="AY668" s="264" t="s">
        <v>120</v>
      </c>
    </row>
    <row r="669" s="2" customFormat="1" ht="16.5" customHeight="1">
      <c r="A669" s="39"/>
      <c r="B669" s="40"/>
      <c r="C669" s="227" t="s">
        <v>1245</v>
      </c>
      <c r="D669" s="227" t="s">
        <v>123</v>
      </c>
      <c r="E669" s="228" t="s">
        <v>1246</v>
      </c>
      <c r="F669" s="229" t="s">
        <v>1247</v>
      </c>
      <c r="G669" s="230" t="s">
        <v>345</v>
      </c>
      <c r="H669" s="231">
        <v>128.80000000000001</v>
      </c>
      <c r="I669" s="232"/>
      <c r="J669" s="233">
        <f>ROUND(I669*H669,2)</f>
        <v>0</v>
      </c>
      <c r="K669" s="229" t="s">
        <v>127</v>
      </c>
      <c r="L669" s="45"/>
      <c r="M669" s="234" t="s">
        <v>19</v>
      </c>
      <c r="N669" s="235" t="s">
        <v>40</v>
      </c>
      <c r="O669" s="85"/>
      <c r="P669" s="236">
        <f>O669*H669</f>
        <v>0</v>
      </c>
      <c r="Q669" s="236">
        <v>8.0000000000000007E-05</v>
      </c>
      <c r="R669" s="236">
        <f>Q669*H669</f>
        <v>0.010304000000000002</v>
      </c>
      <c r="S669" s="236">
        <v>0.017999999999999999</v>
      </c>
      <c r="T669" s="237">
        <f>S669*H669</f>
        <v>2.3184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R669" s="238" t="s">
        <v>141</v>
      </c>
      <c r="AT669" s="238" t="s">
        <v>123</v>
      </c>
      <c r="AU669" s="238" t="s">
        <v>78</v>
      </c>
      <c r="AY669" s="18" t="s">
        <v>120</v>
      </c>
      <c r="BE669" s="239">
        <f>IF(N669="základní",J669,0)</f>
        <v>0</v>
      </c>
      <c r="BF669" s="239">
        <f>IF(N669="snížená",J669,0)</f>
        <v>0</v>
      </c>
      <c r="BG669" s="239">
        <f>IF(N669="zákl. přenesená",J669,0)</f>
        <v>0</v>
      </c>
      <c r="BH669" s="239">
        <f>IF(N669="sníž. přenesená",J669,0)</f>
        <v>0</v>
      </c>
      <c r="BI669" s="239">
        <f>IF(N669="nulová",J669,0)</f>
        <v>0</v>
      </c>
      <c r="BJ669" s="18" t="s">
        <v>76</v>
      </c>
      <c r="BK669" s="239">
        <f>ROUND(I669*H669,2)</f>
        <v>0</v>
      </c>
      <c r="BL669" s="18" t="s">
        <v>141</v>
      </c>
      <c r="BM669" s="238" t="s">
        <v>1248</v>
      </c>
    </row>
    <row r="670" s="2" customFormat="1">
      <c r="A670" s="39"/>
      <c r="B670" s="40"/>
      <c r="C670" s="41"/>
      <c r="D670" s="240" t="s">
        <v>130</v>
      </c>
      <c r="E670" s="41"/>
      <c r="F670" s="241" t="s">
        <v>1249</v>
      </c>
      <c r="G670" s="41"/>
      <c r="H670" s="41"/>
      <c r="I670" s="147"/>
      <c r="J670" s="41"/>
      <c r="K670" s="41"/>
      <c r="L670" s="45"/>
      <c r="M670" s="242"/>
      <c r="N670" s="243"/>
      <c r="O670" s="85"/>
      <c r="P670" s="85"/>
      <c r="Q670" s="85"/>
      <c r="R670" s="85"/>
      <c r="S670" s="85"/>
      <c r="T670" s="86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T670" s="18" t="s">
        <v>130</v>
      </c>
      <c r="AU670" s="18" t="s">
        <v>78</v>
      </c>
    </row>
    <row r="671" s="13" customFormat="1">
      <c r="A671" s="13"/>
      <c r="B671" s="244"/>
      <c r="C671" s="245"/>
      <c r="D671" s="240" t="s">
        <v>131</v>
      </c>
      <c r="E671" s="246" t="s">
        <v>19</v>
      </c>
      <c r="F671" s="247" t="s">
        <v>1250</v>
      </c>
      <c r="G671" s="245"/>
      <c r="H671" s="246" t="s">
        <v>19</v>
      </c>
      <c r="I671" s="248"/>
      <c r="J671" s="245"/>
      <c r="K671" s="245"/>
      <c r="L671" s="249"/>
      <c r="M671" s="250"/>
      <c r="N671" s="251"/>
      <c r="O671" s="251"/>
      <c r="P671" s="251"/>
      <c r="Q671" s="251"/>
      <c r="R671" s="251"/>
      <c r="S671" s="251"/>
      <c r="T671" s="252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53" t="s">
        <v>131</v>
      </c>
      <c r="AU671" s="253" t="s">
        <v>78</v>
      </c>
      <c r="AV671" s="13" t="s">
        <v>76</v>
      </c>
      <c r="AW671" s="13" t="s">
        <v>31</v>
      </c>
      <c r="AX671" s="13" t="s">
        <v>69</v>
      </c>
      <c r="AY671" s="253" t="s">
        <v>120</v>
      </c>
    </row>
    <row r="672" s="14" customFormat="1">
      <c r="A672" s="14"/>
      <c r="B672" s="254"/>
      <c r="C672" s="255"/>
      <c r="D672" s="240" t="s">
        <v>131</v>
      </c>
      <c r="E672" s="256" t="s">
        <v>19</v>
      </c>
      <c r="F672" s="257" t="s">
        <v>1251</v>
      </c>
      <c r="G672" s="255"/>
      <c r="H672" s="258">
        <v>128.80000000000001</v>
      </c>
      <c r="I672" s="259"/>
      <c r="J672" s="255"/>
      <c r="K672" s="255"/>
      <c r="L672" s="260"/>
      <c r="M672" s="261"/>
      <c r="N672" s="262"/>
      <c r="O672" s="262"/>
      <c r="P672" s="262"/>
      <c r="Q672" s="262"/>
      <c r="R672" s="262"/>
      <c r="S672" s="262"/>
      <c r="T672" s="263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4" t="s">
        <v>131</v>
      </c>
      <c r="AU672" s="264" t="s">
        <v>78</v>
      </c>
      <c r="AV672" s="14" t="s">
        <v>78</v>
      </c>
      <c r="AW672" s="14" t="s">
        <v>31</v>
      </c>
      <c r="AX672" s="14" t="s">
        <v>76</v>
      </c>
      <c r="AY672" s="264" t="s">
        <v>120</v>
      </c>
    </row>
    <row r="673" s="2" customFormat="1" ht="16.5" customHeight="1">
      <c r="A673" s="39"/>
      <c r="B673" s="40"/>
      <c r="C673" s="227" t="s">
        <v>1252</v>
      </c>
      <c r="D673" s="227" t="s">
        <v>123</v>
      </c>
      <c r="E673" s="228" t="s">
        <v>1253</v>
      </c>
      <c r="F673" s="229" t="s">
        <v>1254</v>
      </c>
      <c r="G673" s="230" t="s">
        <v>161</v>
      </c>
      <c r="H673" s="231">
        <v>6</v>
      </c>
      <c r="I673" s="232"/>
      <c r="J673" s="233">
        <f>ROUND(I673*H673,2)</f>
        <v>0</v>
      </c>
      <c r="K673" s="229" t="s">
        <v>127</v>
      </c>
      <c r="L673" s="45"/>
      <c r="M673" s="234" t="s">
        <v>19</v>
      </c>
      <c r="N673" s="235" t="s">
        <v>40</v>
      </c>
      <c r="O673" s="85"/>
      <c r="P673" s="236">
        <f>O673*H673</f>
        <v>0</v>
      </c>
      <c r="Q673" s="236">
        <v>0</v>
      </c>
      <c r="R673" s="236">
        <f>Q673*H673</f>
        <v>0</v>
      </c>
      <c r="S673" s="236">
        <v>0.10000000000000001</v>
      </c>
      <c r="T673" s="237">
        <f>S673*H673</f>
        <v>0.60000000000000009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R673" s="238" t="s">
        <v>141</v>
      </c>
      <c r="AT673" s="238" t="s">
        <v>123</v>
      </c>
      <c r="AU673" s="238" t="s">
        <v>78</v>
      </c>
      <c r="AY673" s="18" t="s">
        <v>120</v>
      </c>
      <c r="BE673" s="239">
        <f>IF(N673="základní",J673,0)</f>
        <v>0</v>
      </c>
      <c r="BF673" s="239">
        <f>IF(N673="snížená",J673,0)</f>
        <v>0</v>
      </c>
      <c r="BG673" s="239">
        <f>IF(N673="zákl. přenesená",J673,0)</f>
        <v>0</v>
      </c>
      <c r="BH673" s="239">
        <f>IF(N673="sníž. přenesená",J673,0)</f>
        <v>0</v>
      </c>
      <c r="BI673" s="239">
        <f>IF(N673="nulová",J673,0)</f>
        <v>0</v>
      </c>
      <c r="BJ673" s="18" t="s">
        <v>76</v>
      </c>
      <c r="BK673" s="239">
        <f>ROUND(I673*H673,2)</f>
        <v>0</v>
      </c>
      <c r="BL673" s="18" t="s">
        <v>141</v>
      </c>
      <c r="BM673" s="238" t="s">
        <v>1255</v>
      </c>
    </row>
    <row r="674" s="2" customFormat="1">
      <c r="A674" s="39"/>
      <c r="B674" s="40"/>
      <c r="C674" s="41"/>
      <c r="D674" s="240" t="s">
        <v>130</v>
      </c>
      <c r="E674" s="41"/>
      <c r="F674" s="241" t="s">
        <v>1256</v>
      </c>
      <c r="G674" s="41"/>
      <c r="H674" s="41"/>
      <c r="I674" s="147"/>
      <c r="J674" s="41"/>
      <c r="K674" s="41"/>
      <c r="L674" s="45"/>
      <c r="M674" s="242"/>
      <c r="N674" s="243"/>
      <c r="O674" s="85"/>
      <c r="P674" s="85"/>
      <c r="Q674" s="85"/>
      <c r="R674" s="85"/>
      <c r="S674" s="85"/>
      <c r="T674" s="86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T674" s="18" t="s">
        <v>130</v>
      </c>
      <c r="AU674" s="18" t="s">
        <v>78</v>
      </c>
    </row>
    <row r="675" s="14" customFormat="1">
      <c r="A675" s="14"/>
      <c r="B675" s="254"/>
      <c r="C675" s="255"/>
      <c r="D675" s="240" t="s">
        <v>131</v>
      </c>
      <c r="E675" s="256" t="s">
        <v>19</v>
      </c>
      <c r="F675" s="257" t="s">
        <v>1257</v>
      </c>
      <c r="G675" s="255"/>
      <c r="H675" s="258">
        <v>6</v>
      </c>
      <c r="I675" s="259"/>
      <c r="J675" s="255"/>
      <c r="K675" s="255"/>
      <c r="L675" s="260"/>
      <c r="M675" s="261"/>
      <c r="N675" s="262"/>
      <c r="O675" s="262"/>
      <c r="P675" s="262"/>
      <c r="Q675" s="262"/>
      <c r="R675" s="262"/>
      <c r="S675" s="262"/>
      <c r="T675" s="263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4" t="s">
        <v>131</v>
      </c>
      <c r="AU675" s="264" t="s">
        <v>78</v>
      </c>
      <c r="AV675" s="14" t="s">
        <v>78</v>
      </c>
      <c r="AW675" s="14" t="s">
        <v>31</v>
      </c>
      <c r="AX675" s="14" t="s">
        <v>76</v>
      </c>
      <c r="AY675" s="264" t="s">
        <v>120</v>
      </c>
    </row>
    <row r="676" s="2" customFormat="1" ht="16.5" customHeight="1">
      <c r="A676" s="39"/>
      <c r="B676" s="40"/>
      <c r="C676" s="227" t="s">
        <v>1258</v>
      </c>
      <c r="D676" s="227" t="s">
        <v>123</v>
      </c>
      <c r="E676" s="228" t="s">
        <v>1259</v>
      </c>
      <c r="F676" s="229" t="s">
        <v>1260</v>
      </c>
      <c r="G676" s="230" t="s">
        <v>345</v>
      </c>
      <c r="H676" s="231">
        <v>2.8799999999999999</v>
      </c>
      <c r="I676" s="232"/>
      <c r="J676" s="233">
        <f>ROUND(I676*H676,2)</f>
        <v>0</v>
      </c>
      <c r="K676" s="229" t="s">
        <v>127</v>
      </c>
      <c r="L676" s="45"/>
      <c r="M676" s="234" t="s">
        <v>19</v>
      </c>
      <c r="N676" s="235" t="s">
        <v>40</v>
      </c>
      <c r="O676" s="85"/>
      <c r="P676" s="236">
        <f>O676*H676</f>
        <v>0</v>
      </c>
      <c r="Q676" s="236">
        <v>0.00084000000000000003</v>
      </c>
      <c r="R676" s="236">
        <f>Q676*H676</f>
        <v>0.0024191999999999998</v>
      </c>
      <c r="S676" s="236">
        <v>0.02</v>
      </c>
      <c r="T676" s="237">
        <f>S676*H676</f>
        <v>0.057599999999999998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38" t="s">
        <v>141</v>
      </c>
      <c r="AT676" s="238" t="s">
        <v>123</v>
      </c>
      <c r="AU676" s="238" t="s">
        <v>78</v>
      </c>
      <c r="AY676" s="18" t="s">
        <v>120</v>
      </c>
      <c r="BE676" s="239">
        <f>IF(N676="základní",J676,0)</f>
        <v>0</v>
      </c>
      <c r="BF676" s="239">
        <f>IF(N676="snížená",J676,0)</f>
        <v>0</v>
      </c>
      <c r="BG676" s="239">
        <f>IF(N676="zákl. přenesená",J676,0)</f>
        <v>0</v>
      </c>
      <c r="BH676" s="239">
        <f>IF(N676="sníž. přenesená",J676,0)</f>
        <v>0</v>
      </c>
      <c r="BI676" s="239">
        <f>IF(N676="nulová",J676,0)</f>
        <v>0</v>
      </c>
      <c r="BJ676" s="18" t="s">
        <v>76</v>
      </c>
      <c r="BK676" s="239">
        <f>ROUND(I676*H676,2)</f>
        <v>0</v>
      </c>
      <c r="BL676" s="18" t="s">
        <v>141</v>
      </c>
      <c r="BM676" s="238" t="s">
        <v>1261</v>
      </c>
    </row>
    <row r="677" s="2" customFormat="1">
      <c r="A677" s="39"/>
      <c r="B677" s="40"/>
      <c r="C677" s="41"/>
      <c r="D677" s="240" t="s">
        <v>130</v>
      </c>
      <c r="E677" s="41"/>
      <c r="F677" s="241" t="s">
        <v>1262</v>
      </c>
      <c r="G677" s="41"/>
      <c r="H677" s="41"/>
      <c r="I677" s="147"/>
      <c r="J677" s="41"/>
      <c r="K677" s="41"/>
      <c r="L677" s="45"/>
      <c r="M677" s="242"/>
      <c r="N677" s="243"/>
      <c r="O677" s="85"/>
      <c r="P677" s="85"/>
      <c r="Q677" s="85"/>
      <c r="R677" s="85"/>
      <c r="S677" s="85"/>
      <c r="T677" s="86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130</v>
      </c>
      <c r="AU677" s="18" t="s">
        <v>78</v>
      </c>
    </row>
    <row r="678" s="13" customFormat="1">
      <c r="A678" s="13"/>
      <c r="B678" s="244"/>
      <c r="C678" s="245"/>
      <c r="D678" s="240" t="s">
        <v>131</v>
      </c>
      <c r="E678" s="246" t="s">
        <v>19</v>
      </c>
      <c r="F678" s="247" t="s">
        <v>1263</v>
      </c>
      <c r="G678" s="245"/>
      <c r="H678" s="246" t="s">
        <v>19</v>
      </c>
      <c r="I678" s="248"/>
      <c r="J678" s="245"/>
      <c r="K678" s="245"/>
      <c r="L678" s="249"/>
      <c r="M678" s="250"/>
      <c r="N678" s="251"/>
      <c r="O678" s="251"/>
      <c r="P678" s="251"/>
      <c r="Q678" s="251"/>
      <c r="R678" s="251"/>
      <c r="S678" s="251"/>
      <c r="T678" s="252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53" t="s">
        <v>131</v>
      </c>
      <c r="AU678" s="253" t="s">
        <v>78</v>
      </c>
      <c r="AV678" s="13" t="s">
        <v>76</v>
      </c>
      <c r="AW678" s="13" t="s">
        <v>31</v>
      </c>
      <c r="AX678" s="13" t="s">
        <v>69</v>
      </c>
      <c r="AY678" s="253" t="s">
        <v>120</v>
      </c>
    </row>
    <row r="679" s="14" customFormat="1">
      <c r="A679" s="14"/>
      <c r="B679" s="254"/>
      <c r="C679" s="255"/>
      <c r="D679" s="240" t="s">
        <v>131</v>
      </c>
      <c r="E679" s="256" t="s">
        <v>19</v>
      </c>
      <c r="F679" s="257" t="s">
        <v>1264</v>
      </c>
      <c r="G679" s="255"/>
      <c r="H679" s="258">
        <v>2.8799999999999999</v>
      </c>
      <c r="I679" s="259"/>
      <c r="J679" s="255"/>
      <c r="K679" s="255"/>
      <c r="L679" s="260"/>
      <c r="M679" s="261"/>
      <c r="N679" s="262"/>
      <c r="O679" s="262"/>
      <c r="P679" s="262"/>
      <c r="Q679" s="262"/>
      <c r="R679" s="262"/>
      <c r="S679" s="262"/>
      <c r="T679" s="263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4" t="s">
        <v>131</v>
      </c>
      <c r="AU679" s="264" t="s">
        <v>78</v>
      </c>
      <c r="AV679" s="14" t="s">
        <v>78</v>
      </c>
      <c r="AW679" s="14" t="s">
        <v>31</v>
      </c>
      <c r="AX679" s="14" t="s">
        <v>76</v>
      </c>
      <c r="AY679" s="264" t="s">
        <v>120</v>
      </c>
    </row>
    <row r="680" s="2" customFormat="1" ht="16.5" customHeight="1">
      <c r="A680" s="39"/>
      <c r="B680" s="40"/>
      <c r="C680" s="227" t="s">
        <v>1265</v>
      </c>
      <c r="D680" s="227" t="s">
        <v>123</v>
      </c>
      <c r="E680" s="228" t="s">
        <v>1266</v>
      </c>
      <c r="F680" s="229" t="s">
        <v>1267</v>
      </c>
      <c r="G680" s="230" t="s">
        <v>345</v>
      </c>
      <c r="H680" s="231">
        <v>2</v>
      </c>
      <c r="I680" s="232"/>
      <c r="J680" s="233">
        <f>ROUND(I680*H680,2)</f>
        <v>0</v>
      </c>
      <c r="K680" s="229" t="s">
        <v>127</v>
      </c>
      <c r="L680" s="45"/>
      <c r="M680" s="234" t="s">
        <v>19</v>
      </c>
      <c r="N680" s="235" t="s">
        <v>40</v>
      </c>
      <c r="O680" s="85"/>
      <c r="P680" s="236">
        <f>O680*H680</f>
        <v>0</v>
      </c>
      <c r="Q680" s="236">
        <v>0.0030899999999999999</v>
      </c>
      <c r="R680" s="236">
        <f>Q680*H680</f>
        <v>0.0061799999999999997</v>
      </c>
      <c r="S680" s="236">
        <v>0.126</v>
      </c>
      <c r="T680" s="237">
        <f>S680*H680</f>
        <v>0.252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R680" s="238" t="s">
        <v>141</v>
      </c>
      <c r="AT680" s="238" t="s">
        <v>123</v>
      </c>
      <c r="AU680" s="238" t="s">
        <v>78</v>
      </c>
      <c r="AY680" s="18" t="s">
        <v>120</v>
      </c>
      <c r="BE680" s="239">
        <f>IF(N680="základní",J680,0)</f>
        <v>0</v>
      </c>
      <c r="BF680" s="239">
        <f>IF(N680="snížená",J680,0)</f>
        <v>0</v>
      </c>
      <c r="BG680" s="239">
        <f>IF(N680="zákl. přenesená",J680,0)</f>
        <v>0</v>
      </c>
      <c r="BH680" s="239">
        <f>IF(N680="sníž. přenesená",J680,0)</f>
        <v>0</v>
      </c>
      <c r="BI680" s="239">
        <f>IF(N680="nulová",J680,0)</f>
        <v>0</v>
      </c>
      <c r="BJ680" s="18" t="s">
        <v>76</v>
      </c>
      <c r="BK680" s="239">
        <f>ROUND(I680*H680,2)</f>
        <v>0</v>
      </c>
      <c r="BL680" s="18" t="s">
        <v>141</v>
      </c>
      <c r="BM680" s="238" t="s">
        <v>1268</v>
      </c>
    </row>
    <row r="681" s="2" customFormat="1">
      <c r="A681" s="39"/>
      <c r="B681" s="40"/>
      <c r="C681" s="41"/>
      <c r="D681" s="240" t="s">
        <v>130</v>
      </c>
      <c r="E681" s="41"/>
      <c r="F681" s="241" t="s">
        <v>1269</v>
      </c>
      <c r="G681" s="41"/>
      <c r="H681" s="41"/>
      <c r="I681" s="147"/>
      <c r="J681" s="41"/>
      <c r="K681" s="41"/>
      <c r="L681" s="45"/>
      <c r="M681" s="242"/>
      <c r="N681" s="243"/>
      <c r="O681" s="85"/>
      <c r="P681" s="85"/>
      <c r="Q681" s="85"/>
      <c r="R681" s="85"/>
      <c r="S681" s="85"/>
      <c r="T681" s="86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T681" s="18" t="s">
        <v>130</v>
      </c>
      <c r="AU681" s="18" t="s">
        <v>78</v>
      </c>
    </row>
    <row r="682" s="13" customFormat="1">
      <c r="A682" s="13"/>
      <c r="B682" s="244"/>
      <c r="C682" s="245"/>
      <c r="D682" s="240" t="s">
        <v>131</v>
      </c>
      <c r="E682" s="246" t="s">
        <v>19</v>
      </c>
      <c r="F682" s="247" t="s">
        <v>1270</v>
      </c>
      <c r="G682" s="245"/>
      <c r="H682" s="246" t="s">
        <v>19</v>
      </c>
      <c r="I682" s="248"/>
      <c r="J682" s="245"/>
      <c r="K682" s="245"/>
      <c r="L682" s="249"/>
      <c r="M682" s="250"/>
      <c r="N682" s="251"/>
      <c r="O682" s="251"/>
      <c r="P682" s="251"/>
      <c r="Q682" s="251"/>
      <c r="R682" s="251"/>
      <c r="S682" s="251"/>
      <c r="T682" s="252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53" t="s">
        <v>131</v>
      </c>
      <c r="AU682" s="253" t="s">
        <v>78</v>
      </c>
      <c r="AV682" s="13" t="s">
        <v>76</v>
      </c>
      <c r="AW682" s="13" t="s">
        <v>31</v>
      </c>
      <c r="AX682" s="13" t="s">
        <v>69</v>
      </c>
      <c r="AY682" s="253" t="s">
        <v>120</v>
      </c>
    </row>
    <row r="683" s="14" customFormat="1">
      <c r="A683" s="14"/>
      <c r="B683" s="254"/>
      <c r="C683" s="255"/>
      <c r="D683" s="240" t="s">
        <v>131</v>
      </c>
      <c r="E683" s="256" t="s">
        <v>19</v>
      </c>
      <c r="F683" s="257" t="s">
        <v>1271</v>
      </c>
      <c r="G683" s="255"/>
      <c r="H683" s="258">
        <v>2</v>
      </c>
      <c r="I683" s="259"/>
      <c r="J683" s="255"/>
      <c r="K683" s="255"/>
      <c r="L683" s="260"/>
      <c r="M683" s="261"/>
      <c r="N683" s="262"/>
      <c r="O683" s="262"/>
      <c r="P683" s="262"/>
      <c r="Q683" s="262"/>
      <c r="R683" s="262"/>
      <c r="S683" s="262"/>
      <c r="T683" s="263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4" t="s">
        <v>131</v>
      </c>
      <c r="AU683" s="264" t="s">
        <v>78</v>
      </c>
      <c r="AV683" s="14" t="s">
        <v>78</v>
      </c>
      <c r="AW683" s="14" t="s">
        <v>31</v>
      </c>
      <c r="AX683" s="14" t="s">
        <v>76</v>
      </c>
      <c r="AY683" s="264" t="s">
        <v>120</v>
      </c>
    </row>
    <row r="684" s="2" customFormat="1" ht="16.5" customHeight="1">
      <c r="A684" s="39"/>
      <c r="B684" s="40"/>
      <c r="C684" s="227" t="s">
        <v>1272</v>
      </c>
      <c r="D684" s="227" t="s">
        <v>123</v>
      </c>
      <c r="E684" s="228" t="s">
        <v>1273</v>
      </c>
      <c r="F684" s="229" t="s">
        <v>1274</v>
      </c>
      <c r="G684" s="230" t="s">
        <v>345</v>
      </c>
      <c r="H684" s="231">
        <v>23.100000000000001</v>
      </c>
      <c r="I684" s="232"/>
      <c r="J684" s="233">
        <f>ROUND(I684*H684,2)</f>
        <v>0</v>
      </c>
      <c r="K684" s="229" t="s">
        <v>127</v>
      </c>
      <c r="L684" s="45"/>
      <c r="M684" s="234" t="s">
        <v>19</v>
      </c>
      <c r="N684" s="235" t="s">
        <v>40</v>
      </c>
      <c r="O684" s="85"/>
      <c r="P684" s="236">
        <f>O684*H684</f>
        <v>0</v>
      </c>
      <c r="Q684" s="236">
        <v>0.00029</v>
      </c>
      <c r="R684" s="236">
        <f>Q684*H684</f>
        <v>0.0066990000000000001</v>
      </c>
      <c r="S684" s="236">
        <v>0</v>
      </c>
      <c r="T684" s="237">
        <f>S684*H684</f>
        <v>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R684" s="238" t="s">
        <v>141</v>
      </c>
      <c r="AT684" s="238" t="s">
        <v>123</v>
      </c>
      <c r="AU684" s="238" t="s">
        <v>78</v>
      </c>
      <c r="AY684" s="18" t="s">
        <v>120</v>
      </c>
      <c r="BE684" s="239">
        <f>IF(N684="základní",J684,0)</f>
        <v>0</v>
      </c>
      <c r="BF684" s="239">
        <f>IF(N684="snížená",J684,0)</f>
        <v>0</v>
      </c>
      <c r="BG684" s="239">
        <f>IF(N684="zákl. přenesená",J684,0)</f>
        <v>0</v>
      </c>
      <c r="BH684" s="239">
        <f>IF(N684="sníž. přenesená",J684,0)</f>
        <v>0</v>
      </c>
      <c r="BI684" s="239">
        <f>IF(N684="nulová",J684,0)</f>
        <v>0</v>
      </c>
      <c r="BJ684" s="18" t="s">
        <v>76</v>
      </c>
      <c r="BK684" s="239">
        <f>ROUND(I684*H684,2)</f>
        <v>0</v>
      </c>
      <c r="BL684" s="18" t="s">
        <v>141</v>
      </c>
      <c r="BM684" s="238" t="s">
        <v>1275</v>
      </c>
    </row>
    <row r="685" s="2" customFormat="1">
      <c r="A685" s="39"/>
      <c r="B685" s="40"/>
      <c r="C685" s="41"/>
      <c r="D685" s="240" t="s">
        <v>130</v>
      </c>
      <c r="E685" s="41"/>
      <c r="F685" s="241" t="s">
        <v>1276</v>
      </c>
      <c r="G685" s="41"/>
      <c r="H685" s="41"/>
      <c r="I685" s="147"/>
      <c r="J685" s="41"/>
      <c r="K685" s="41"/>
      <c r="L685" s="45"/>
      <c r="M685" s="242"/>
      <c r="N685" s="243"/>
      <c r="O685" s="85"/>
      <c r="P685" s="85"/>
      <c r="Q685" s="85"/>
      <c r="R685" s="85"/>
      <c r="S685" s="85"/>
      <c r="T685" s="86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T685" s="18" t="s">
        <v>130</v>
      </c>
      <c r="AU685" s="18" t="s">
        <v>78</v>
      </c>
    </row>
    <row r="686" s="13" customFormat="1">
      <c r="A686" s="13"/>
      <c r="B686" s="244"/>
      <c r="C686" s="245"/>
      <c r="D686" s="240" t="s">
        <v>131</v>
      </c>
      <c r="E686" s="246" t="s">
        <v>19</v>
      </c>
      <c r="F686" s="247" t="s">
        <v>1277</v>
      </c>
      <c r="G686" s="245"/>
      <c r="H686" s="246" t="s">
        <v>19</v>
      </c>
      <c r="I686" s="248"/>
      <c r="J686" s="245"/>
      <c r="K686" s="245"/>
      <c r="L686" s="249"/>
      <c r="M686" s="250"/>
      <c r="N686" s="251"/>
      <c r="O686" s="251"/>
      <c r="P686" s="251"/>
      <c r="Q686" s="251"/>
      <c r="R686" s="251"/>
      <c r="S686" s="251"/>
      <c r="T686" s="252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53" t="s">
        <v>131</v>
      </c>
      <c r="AU686" s="253" t="s">
        <v>78</v>
      </c>
      <c r="AV686" s="13" t="s">
        <v>76</v>
      </c>
      <c r="AW686" s="13" t="s">
        <v>31</v>
      </c>
      <c r="AX686" s="13" t="s">
        <v>69</v>
      </c>
      <c r="AY686" s="253" t="s">
        <v>120</v>
      </c>
    </row>
    <row r="687" s="14" customFormat="1">
      <c r="A687" s="14"/>
      <c r="B687" s="254"/>
      <c r="C687" s="255"/>
      <c r="D687" s="240" t="s">
        <v>131</v>
      </c>
      <c r="E687" s="256" t="s">
        <v>19</v>
      </c>
      <c r="F687" s="257" t="s">
        <v>1278</v>
      </c>
      <c r="G687" s="255"/>
      <c r="H687" s="258">
        <v>23.100000000000001</v>
      </c>
      <c r="I687" s="259"/>
      <c r="J687" s="255"/>
      <c r="K687" s="255"/>
      <c r="L687" s="260"/>
      <c r="M687" s="261"/>
      <c r="N687" s="262"/>
      <c r="O687" s="262"/>
      <c r="P687" s="262"/>
      <c r="Q687" s="262"/>
      <c r="R687" s="262"/>
      <c r="S687" s="262"/>
      <c r="T687" s="263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4" t="s">
        <v>131</v>
      </c>
      <c r="AU687" s="264" t="s">
        <v>78</v>
      </c>
      <c r="AV687" s="14" t="s">
        <v>78</v>
      </c>
      <c r="AW687" s="14" t="s">
        <v>31</v>
      </c>
      <c r="AX687" s="14" t="s">
        <v>76</v>
      </c>
      <c r="AY687" s="264" t="s">
        <v>120</v>
      </c>
    </row>
    <row r="688" s="2" customFormat="1" ht="16.5" customHeight="1">
      <c r="A688" s="39"/>
      <c r="B688" s="40"/>
      <c r="C688" s="227" t="s">
        <v>1279</v>
      </c>
      <c r="D688" s="227" t="s">
        <v>123</v>
      </c>
      <c r="E688" s="228" t="s">
        <v>1280</v>
      </c>
      <c r="F688" s="229" t="s">
        <v>1281</v>
      </c>
      <c r="G688" s="230" t="s">
        <v>345</v>
      </c>
      <c r="H688" s="231">
        <v>4.7999999999999998</v>
      </c>
      <c r="I688" s="232"/>
      <c r="J688" s="233">
        <f>ROUND(I688*H688,2)</f>
        <v>0</v>
      </c>
      <c r="K688" s="229" t="s">
        <v>127</v>
      </c>
      <c r="L688" s="45"/>
      <c r="M688" s="234" t="s">
        <v>19</v>
      </c>
      <c r="N688" s="235" t="s">
        <v>40</v>
      </c>
      <c r="O688" s="85"/>
      <c r="P688" s="236">
        <f>O688*H688</f>
        <v>0</v>
      </c>
      <c r="Q688" s="236">
        <v>0.00042000000000000002</v>
      </c>
      <c r="R688" s="236">
        <f>Q688*H688</f>
        <v>0.002016</v>
      </c>
      <c r="S688" s="236">
        <v>0</v>
      </c>
      <c r="T688" s="237">
        <f>S688*H688</f>
        <v>0</v>
      </c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R688" s="238" t="s">
        <v>141</v>
      </c>
      <c r="AT688" s="238" t="s">
        <v>123</v>
      </c>
      <c r="AU688" s="238" t="s">
        <v>78</v>
      </c>
      <c r="AY688" s="18" t="s">
        <v>120</v>
      </c>
      <c r="BE688" s="239">
        <f>IF(N688="základní",J688,0)</f>
        <v>0</v>
      </c>
      <c r="BF688" s="239">
        <f>IF(N688="snížená",J688,0)</f>
        <v>0</v>
      </c>
      <c r="BG688" s="239">
        <f>IF(N688="zákl. přenesená",J688,0)</f>
        <v>0</v>
      </c>
      <c r="BH688" s="239">
        <f>IF(N688="sníž. přenesená",J688,0)</f>
        <v>0</v>
      </c>
      <c r="BI688" s="239">
        <f>IF(N688="nulová",J688,0)</f>
        <v>0</v>
      </c>
      <c r="BJ688" s="18" t="s">
        <v>76</v>
      </c>
      <c r="BK688" s="239">
        <f>ROUND(I688*H688,2)</f>
        <v>0</v>
      </c>
      <c r="BL688" s="18" t="s">
        <v>141</v>
      </c>
      <c r="BM688" s="238" t="s">
        <v>1282</v>
      </c>
    </row>
    <row r="689" s="2" customFormat="1">
      <c r="A689" s="39"/>
      <c r="B689" s="40"/>
      <c r="C689" s="41"/>
      <c r="D689" s="240" t="s">
        <v>130</v>
      </c>
      <c r="E689" s="41"/>
      <c r="F689" s="241" t="s">
        <v>1283</v>
      </c>
      <c r="G689" s="41"/>
      <c r="H689" s="41"/>
      <c r="I689" s="147"/>
      <c r="J689" s="41"/>
      <c r="K689" s="41"/>
      <c r="L689" s="45"/>
      <c r="M689" s="242"/>
      <c r="N689" s="243"/>
      <c r="O689" s="85"/>
      <c r="P689" s="85"/>
      <c r="Q689" s="85"/>
      <c r="R689" s="85"/>
      <c r="S689" s="85"/>
      <c r="T689" s="86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T689" s="18" t="s">
        <v>130</v>
      </c>
      <c r="AU689" s="18" t="s">
        <v>78</v>
      </c>
    </row>
    <row r="690" s="13" customFormat="1">
      <c r="A690" s="13"/>
      <c r="B690" s="244"/>
      <c r="C690" s="245"/>
      <c r="D690" s="240" t="s">
        <v>131</v>
      </c>
      <c r="E690" s="246" t="s">
        <v>19</v>
      </c>
      <c r="F690" s="247" t="s">
        <v>1284</v>
      </c>
      <c r="G690" s="245"/>
      <c r="H690" s="246" t="s">
        <v>19</v>
      </c>
      <c r="I690" s="248"/>
      <c r="J690" s="245"/>
      <c r="K690" s="245"/>
      <c r="L690" s="249"/>
      <c r="M690" s="250"/>
      <c r="N690" s="251"/>
      <c r="O690" s="251"/>
      <c r="P690" s="251"/>
      <c r="Q690" s="251"/>
      <c r="R690" s="251"/>
      <c r="S690" s="251"/>
      <c r="T690" s="252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53" t="s">
        <v>131</v>
      </c>
      <c r="AU690" s="253" t="s">
        <v>78</v>
      </c>
      <c r="AV690" s="13" t="s">
        <v>76</v>
      </c>
      <c r="AW690" s="13" t="s">
        <v>31</v>
      </c>
      <c r="AX690" s="13" t="s">
        <v>69</v>
      </c>
      <c r="AY690" s="253" t="s">
        <v>120</v>
      </c>
    </row>
    <row r="691" s="14" customFormat="1">
      <c r="A691" s="14"/>
      <c r="B691" s="254"/>
      <c r="C691" s="255"/>
      <c r="D691" s="240" t="s">
        <v>131</v>
      </c>
      <c r="E691" s="256" t="s">
        <v>19</v>
      </c>
      <c r="F691" s="257" t="s">
        <v>1285</v>
      </c>
      <c r="G691" s="255"/>
      <c r="H691" s="258">
        <v>4.7999999999999998</v>
      </c>
      <c r="I691" s="259"/>
      <c r="J691" s="255"/>
      <c r="K691" s="255"/>
      <c r="L691" s="260"/>
      <c r="M691" s="261"/>
      <c r="N691" s="262"/>
      <c r="O691" s="262"/>
      <c r="P691" s="262"/>
      <c r="Q691" s="262"/>
      <c r="R691" s="262"/>
      <c r="S691" s="262"/>
      <c r="T691" s="263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4" t="s">
        <v>131</v>
      </c>
      <c r="AU691" s="264" t="s">
        <v>78</v>
      </c>
      <c r="AV691" s="14" t="s">
        <v>78</v>
      </c>
      <c r="AW691" s="14" t="s">
        <v>31</v>
      </c>
      <c r="AX691" s="14" t="s">
        <v>76</v>
      </c>
      <c r="AY691" s="264" t="s">
        <v>120</v>
      </c>
    </row>
    <row r="692" s="2" customFormat="1" ht="16.5" customHeight="1">
      <c r="A692" s="39"/>
      <c r="B692" s="40"/>
      <c r="C692" s="227" t="s">
        <v>1286</v>
      </c>
      <c r="D692" s="227" t="s">
        <v>123</v>
      </c>
      <c r="E692" s="228" t="s">
        <v>1287</v>
      </c>
      <c r="F692" s="229" t="s">
        <v>1288</v>
      </c>
      <c r="G692" s="230" t="s">
        <v>268</v>
      </c>
      <c r="H692" s="231">
        <v>789.79999999999995</v>
      </c>
      <c r="I692" s="232"/>
      <c r="J692" s="233">
        <f>ROUND(I692*H692,2)</f>
        <v>0</v>
      </c>
      <c r="K692" s="229" t="s">
        <v>19</v>
      </c>
      <c r="L692" s="45"/>
      <c r="M692" s="234" t="s">
        <v>19</v>
      </c>
      <c r="N692" s="235" t="s">
        <v>40</v>
      </c>
      <c r="O692" s="85"/>
      <c r="P692" s="236">
        <f>O692*H692</f>
        <v>0</v>
      </c>
      <c r="Q692" s="236">
        <v>0</v>
      </c>
      <c r="R692" s="236">
        <f>Q692*H692</f>
        <v>0</v>
      </c>
      <c r="S692" s="236">
        <v>0</v>
      </c>
      <c r="T692" s="237">
        <f>S692*H692</f>
        <v>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R692" s="238" t="s">
        <v>141</v>
      </c>
      <c r="AT692" s="238" t="s">
        <v>123</v>
      </c>
      <c r="AU692" s="238" t="s">
        <v>78</v>
      </c>
      <c r="AY692" s="18" t="s">
        <v>120</v>
      </c>
      <c r="BE692" s="239">
        <f>IF(N692="základní",J692,0)</f>
        <v>0</v>
      </c>
      <c r="BF692" s="239">
        <f>IF(N692="snížená",J692,0)</f>
        <v>0</v>
      </c>
      <c r="BG692" s="239">
        <f>IF(N692="zákl. přenesená",J692,0)</f>
        <v>0</v>
      </c>
      <c r="BH692" s="239">
        <f>IF(N692="sníž. přenesená",J692,0)</f>
        <v>0</v>
      </c>
      <c r="BI692" s="239">
        <f>IF(N692="nulová",J692,0)</f>
        <v>0</v>
      </c>
      <c r="BJ692" s="18" t="s">
        <v>76</v>
      </c>
      <c r="BK692" s="239">
        <f>ROUND(I692*H692,2)</f>
        <v>0</v>
      </c>
      <c r="BL692" s="18" t="s">
        <v>141</v>
      </c>
      <c r="BM692" s="238" t="s">
        <v>1289</v>
      </c>
    </row>
    <row r="693" s="2" customFormat="1">
      <c r="A693" s="39"/>
      <c r="B693" s="40"/>
      <c r="C693" s="41"/>
      <c r="D693" s="240" t="s">
        <v>130</v>
      </c>
      <c r="E693" s="41"/>
      <c r="F693" s="241" t="s">
        <v>1290</v>
      </c>
      <c r="G693" s="41"/>
      <c r="H693" s="41"/>
      <c r="I693" s="147"/>
      <c r="J693" s="41"/>
      <c r="K693" s="41"/>
      <c r="L693" s="45"/>
      <c r="M693" s="242"/>
      <c r="N693" s="243"/>
      <c r="O693" s="85"/>
      <c r="P693" s="85"/>
      <c r="Q693" s="85"/>
      <c r="R693" s="85"/>
      <c r="S693" s="85"/>
      <c r="T693" s="86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T693" s="18" t="s">
        <v>130</v>
      </c>
      <c r="AU693" s="18" t="s">
        <v>78</v>
      </c>
    </row>
    <row r="694" s="13" customFormat="1">
      <c r="A694" s="13"/>
      <c r="B694" s="244"/>
      <c r="C694" s="245"/>
      <c r="D694" s="240" t="s">
        <v>131</v>
      </c>
      <c r="E694" s="246" t="s">
        <v>19</v>
      </c>
      <c r="F694" s="247" t="s">
        <v>1291</v>
      </c>
      <c r="G694" s="245"/>
      <c r="H694" s="246" t="s">
        <v>19</v>
      </c>
      <c r="I694" s="248"/>
      <c r="J694" s="245"/>
      <c r="K694" s="245"/>
      <c r="L694" s="249"/>
      <c r="M694" s="250"/>
      <c r="N694" s="251"/>
      <c r="O694" s="251"/>
      <c r="P694" s="251"/>
      <c r="Q694" s="251"/>
      <c r="R694" s="251"/>
      <c r="S694" s="251"/>
      <c r="T694" s="252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53" t="s">
        <v>131</v>
      </c>
      <c r="AU694" s="253" t="s">
        <v>78</v>
      </c>
      <c r="AV694" s="13" t="s">
        <v>76</v>
      </c>
      <c r="AW694" s="13" t="s">
        <v>31</v>
      </c>
      <c r="AX694" s="13" t="s">
        <v>69</v>
      </c>
      <c r="AY694" s="253" t="s">
        <v>120</v>
      </c>
    </row>
    <row r="695" s="14" customFormat="1">
      <c r="A695" s="14"/>
      <c r="B695" s="254"/>
      <c r="C695" s="255"/>
      <c r="D695" s="240" t="s">
        <v>131</v>
      </c>
      <c r="E695" s="256" t="s">
        <v>19</v>
      </c>
      <c r="F695" s="257" t="s">
        <v>1292</v>
      </c>
      <c r="G695" s="255"/>
      <c r="H695" s="258">
        <v>789.79999999999995</v>
      </c>
      <c r="I695" s="259"/>
      <c r="J695" s="255"/>
      <c r="K695" s="255"/>
      <c r="L695" s="260"/>
      <c r="M695" s="261"/>
      <c r="N695" s="262"/>
      <c r="O695" s="262"/>
      <c r="P695" s="262"/>
      <c r="Q695" s="262"/>
      <c r="R695" s="262"/>
      <c r="S695" s="262"/>
      <c r="T695" s="263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64" t="s">
        <v>131</v>
      </c>
      <c r="AU695" s="264" t="s">
        <v>78</v>
      </c>
      <c r="AV695" s="14" t="s">
        <v>78</v>
      </c>
      <c r="AW695" s="14" t="s">
        <v>31</v>
      </c>
      <c r="AX695" s="14" t="s">
        <v>76</v>
      </c>
      <c r="AY695" s="264" t="s">
        <v>120</v>
      </c>
    </row>
    <row r="696" s="2" customFormat="1" ht="16.5" customHeight="1">
      <c r="A696" s="39"/>
      <c r="B696" s="40"/>
      <c r="C696" s="227" t="s">
        <v>1293</v>
      </c>
      <c r="D696" s="227" t="s">
        <v>123</v>
      </c>
      <c r="E696" s="228" t="s">
        <v>1294</v>
      </c>
      <c r="F696" s="229" t="s">
        <v>1295</v>
      </c>
      <c r="G696" s="230" t="s">
        <v>268</v>
      </c>
      <c r="H696" s="231">
        <v>58.240000000000002</v>
      </c>
      <c r="I696" s="232"/>
      <c r="J696" s="233">
        <f>ROUND(I696*H696,2)</f>
        <v>0</v>
      </c>
      <c r="K696" s="229" t="s">
        <v>127</v>
      </c>
      <c r="L696" s="45"/>
      <c r="M696" s="234" t="s">
        <v>19</v>
      </c>
      <c r="N696" s="235" t="s">
        <v>40</v>
      </c>
      <c r="O696" s="85"/>
      <c r="P696" s="236">
        <f>O696*H696</f>
        <v>0</v>
      </c>
      <c r="Q696" s="236">
        <v>0</v>
      </c>
      <c r="R696" s="236">
        <f>Q696*H696</f>
        <v>0</v>
      </c>
      <c r="S696" s="236">
        <v>0.11</v>
      </c>
      <c r="T696" s="237">
        <f>S696*H696</f>
        <v>6.4064000000000005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R696" s="238" t="s">
        <v>141</v>
      </c>
      <c r="AT696" s="238" t="s">
        <v>123</v>
      </c>
      <c r="AU696" s="238" t="s">
        <v>78</v>
      </c>
      <c r="AY696" s="18" t="s">
        <v>120</v>
      </c>
      <c r="BE696" s="239">
        <f>IF(N696="základní",J696,0)</f>
        <v>0</v>
      </c>
      <c r="BF696" s="239">
        <f>IF(N696="snížená",J696,0)</f>
        <v>0</v>
      </c>
      <c r="BG696" s="239">
        <f>IF(N696="zákl. přenesená",J696,0)</f>
        <v>0</v>
      </c>
      <c r="BH696" s="239">
        <f>IF(N696="sníž. přenesená",J696,0)</f>
        <v>0</v>
      </c>
      <c r="BI696" s="239">
        <f>IF(N696="nulová",J696,0)</f>
        <v>0</v>
      </c>
      <c r="BJ696" s="18" t="s">
        <v>76</v>
      </c>
      <c r="BK696" s="239">
        <f>ROUND(I696*H696,2)</f>
        <v>0</v>
      </c>
      <c r="BL696" s="18" t="s">
        <v>141</v>
      </c>
      <c r="BM696" s="238" t="s">
        <v>1296</v>
      </c>
    </row>
    <row r="697" s="2" customFormat="1">
      <c r="A697" s="39"/>
      <c r="B697" s="40"/>
      <c r="C697" s="41"/>
      <c r="D697" s="240" t="s">
        <v>130</v>
      </c>
      <c r="E697" s="41"/>
      <c r="F697" s="241" t="s">
        <v>1297</v>
      </c>
      <c r="G697" s="41"/>
      <c r="H697" s="41"/>
      <c r="I697" s="147"/>
      <c r="J697" s="41"/>
      <c r="K697" s="41"/>
      <c r="L697" s="45"/>
      <c r="M697" s="242"/>
      <c r="N697" s="243"/>
      <c r="O697" s="85"/>
      <c r="P697" s="85"/>
      <c r="Q697" s="85"/>
      <c r="R697" s="85"/>
      <c r="S697" s="85"/>
      <c r="T697" s="86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T697" s="18" t="s">
        <v>130</v>
      </c>
      <c r="AU697" s="18" t="s">
        <v>78</v>
      </c>
    </row>
    <row r="698" s="13" customFormat="1">
      <c r="A698" s="13"/>
      <c r="B698" s="244"/>
      <c r="C698" s="245"/>
      <c r="D698" s="240" t="s">
        <v>131</v>
      </c>
      <c r="E698" s="246" t="s">
        <v>19</v>
      </c>
      <c r="F698" s="247" t="s">
        <v>1298</v>
      </c>
      <c r="G698" s="245"/>
      <c r="H698" s="246" t="s">
        <v>19</v>
      </c>
      <c r="I698" s="248"/>
      <c r="J698" s="245"/>
      <c r="K698" s="245"/>
      <c r="L698" s="249"/>
      <c r="M698" s="250"/>
      <c r="N698" s="251"/>
      <c r="O698" s="251"/>
      <c r="P698" s="251"/>
      <c r="Q698" s="251"/>
      <c r="R698" s="251"/>
      <c r="S698" s="251"/>
      <c r="T698" s="252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53" t="s">
        <v>131</v>
      </c>
      <c r="AU698" s="253" t="s">
        <v>78</v>
      </c>
      <c r="AV698" s="13" t="s">
        <v>76</v>
      </c>
      <c r="AW698" s="13" t="s">
        <v>31</v>
      </c>
      <c r="AX698" s="13" t="s">
        <v>69</v>
      </c>
      <c r="AY698" s="253" t="s">
        <v>120</v>
      </c>
    </row>
    <row r="699" s="14" customFormat="1">
      <c r="A699" s="14"/>
      <c r="B699" s="254"/>
      <c r="C699" s="255"/>
      <c r="D699" s="240" t="s">
        <v>131</v>
      </c>
      <c r="E699" s="256" t="s">
        <v>19</v>
      </c>
      <c r="F699" s="257" t="s">
        <v>1299</v>
      </c>
      <c r="G699" s="255"/>
      <c r="H699" s="258">
        <v>6.54</v>
      </c>
      <c r="I699" s="259"/>
      <c r="J699" s="255"/>
      <c r="K699" s="255"/>
      <c r="L699" s="260"/>
      <c r="M699" s="261"/>
      <c r="N699" s="262"/>
      <c r="O699" s="262"/>
      <c r="P699" s="262"/>
      <c r="Q699" s="262"/>
      <c r="R699" s="262"/>
      <c r="S699" s="262"/>
      <c r="T699" s="263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64" t="s">
        <v>131</v>
      </c>
      <c r="AU699" s="264" t="s">
        <v>78</v>
      </c>
      <c r="AV699" s="14" t="s">
        <v>78</v>
      </c>
      <c r="AW699" s="14" t="s">
        <v>31</v>
      </c>
      <c r="AX699" s="14" t="s">
        <v>69</v>
      </c>
      <c r="AY699" s="264" t="s">
        <v>120</v>
      </c>
    </row>
    <row r="700" s="13" customFormat="1">
      <c r="A700" s="13"/>
      <c r="B700" s="244"/>
      <c r="C700" s="245"/>
      <c r="D700" s="240" t="s">
        <v>131</v>
      </c>
      <c r="E700" s="246" t="s">
        <v>19</v>
      </c>
      <c r="F700" s="247" t="s">
        <v>1300</v>
      </c>
      <c r="G700" s="245"/>
      <c r="H700" s="246" t="s">
        <v>19</v>
      </c>
      <c r="I700" s="248"/>
      <c r="J700" s="245"/>
      <c r="K700" s="245"/>
      <c r="L700" s="249"/>
      <c r="M700" s="250"/>
      <c r="N700" s="251"/>
      <c r="O700" s="251"/>
      <c r="P700" s="251"/>
      <c r="Q700" s="251"/>
      <c r="R700" s="251"/>
      <c r="S700" s="251"/>
      <c r="T700" s="252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53" t="s">
        <v>131</v>
      </c>
      <c r="AU700" s="253" t="s">
        <v>78</v>
      </c>
      <c r="AV700" s="13" t="s">
        <v>76</v>
      </c>
      <c r="AW700" s="13" t="s">
        <v>31</v>
      </c>
      <c r="AX700" s="13" t="s">
        <v>69</v>
      </c>
      <c r="AY700" s="253" t="s">
        <v>120</v>
      </c>
    </row>
    <row r="701" s="14" customFormat="1">
      <c r="A701" s="14"/>
      <c r="B701" s="254"/>
      <c r="C701" s="255"/>
      <c r="D701" s="240" t="s">
        <v>131</v>
      </c>
      <c r="E701" s="256" t="s">
        <v>19</v>
      </c>
      <c r="F701" s="257" t="s">
        <v>1301</v>
      </c>
      <c r="G701" s="255"/>
      <c r="H701" s="258">
        <v>51.700000000000003</v>
      </c>
      <c r="I701" s="259"/>
      <c r="J701" s="255"/>
      <c r="K701" s="255"/>
      <c r="L701" s="260"/>
      <c r="M701" s="261"/>
      <c r="N701" s="262"/>
      <c r="O701" s="262"/>
      <c r="P701" s="262"/>
      <c r="Q701" s="262"/>
      <c r="R701" s="262"/>
      <c r="S701" s="262"/>
      <c r="T701" s="263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4" t="s">
        <v>131</v>
      </c>
      <c r="AU701" s="264" t="s">
        <v>78</v>
      </c>
      <c r="AV701" s="14" t="s">
        <v>78</v>
      </c>
      <c r="AW701" s="14" t="s">
        <v>31</v>
      </c>
      <c r="AX701" s="14" t="s">
        <v>69</v>
      </c>
      <c r="AY701" s="264" t="s">
        <v>120</v>
      </c>
    </row>
    <row r="702" s="15" customFormat="1">
      <c r="A702" s="15"/>
      <c r="B702" s="269"/>
      <c r="C702" s="270"/>
      <c r="D702" s="240" t="s">
        <v>131</v>
      </c>
      <c r="E702" s="271" t="s">
        <v>19</v>
      </c>
      <c r="F702" s="272" t="s">
        <v>274</v>
      </c>
      <c r="G702" s="270"/>
      <c r="H702" s="273">
        <v>58.240000000000002</v>
      </c>
      <c r="I702" s="274"/>
      <c r="J702" s="270"/>
      <c r="K702" s="270"/>
      <c r="L702" s="275"/>
      <c r="M702" s="276"/>
      <c r="N702" s="277"/>
      <c r="O702" s="277"/>
      <c r="P702" s="277"/>
      <c r="Q702" s="277"/>
      <c r="R702" s="277"/>
      <c r="S702" s="277"/>
      <c r="T702" s="278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79" t="s">
        <v>131</v>
      </c>
      <c r="AU702" s="279" t="s">
        <v>78</v>
      </c>
      <c r="AV702" s="15" t="s">
        <v>141</v>
      </c>
      <c r="AW702" s="15" t="s">
        <v>31</v>
      </c>
      <c r="AX702" s="15" t="s">
        <v>76</v>
      </c>
      <c r="AY702" s="279" t="s">
        <v>120</v>
      </c>
    </row>
    <row r="703" s="2" customFormat="1" ht="16.5" customHeight="1">
      <c r="A703" s="39"/>
      <c r="B703" s="40"/>
      <c r="C703" s="227" t="s">
        <v>1302</v>
      </c>
      <c r="D703" s="227" t="s">
        <v>123</v>
      </c>
      <c r="E703" s="228" t="s">
        <v>1303</v>
      </c>
      <c r="F703" s="229" t="s">
        <v>1304</v>
      </c>
      <c r="G703" s="230" t="s">
        <v>268</v>
      </c>
      <c r="H703" s="231">
        <v>24</v>
      </c>
      <c r="I703" s="232"/>
      <c r="J703" s="233">
        <f>ROUND(I703*H703,2)</f>
        <v>0</v>
      </c>
      <c r="K703" s="229" t="s">
        <v>127</v>
      </c>
      <c r="L703" s="45"/>
      <c r="M703" s="234" t="s">
        <v>19</v>
      </c>
      <c r="N703" s="235" t="s">
        <v>40</v>
      </c>
      <c r="O703" s="85"/>
      <c r="P703" s="236">
        <f>O703*H703</f>
        <v>0</v>
      </c>
      <c r="Q703" s="236">
        <v>0</v>
      </c>
      <c r="R703" s="236">
        <f>Q703*H703</f>
        <v>0</v>
      </c>
      <c r="S703" s="236">
        <v>0.11</v>
      </c>
      <c r="T703" s="237">
        <f>S703*H703</f>
        <v>2.6400000000000001</v>
      </c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R703" s="238" t="s">
        <v>141</v>
      </c>
      <c r="AT703" s="238" t="s">
        <v>123</v>
      </c>
      <c r="AU703" s="238" t="s">
        <v>78</v>
      </c>
      <c r="AY703" s="18" t="s">
        <v>120</v>
      </c>
      <c r="BE703" s="239">
        <f>IF(N703="základní",J703,0)</f>
        <v>0</v>
      </c>
      <c r="BF703" s="239">
        <f>IF(N703="snížená",J703,0)</f>
        <v>0</v>
      </c>
      <c r="BG703" s="239">
        <f>IF(N703="zákl. přenesená",J703,0)</f>
        <v>0</v>
      </c>
      <c r="BH703" s="239">
        <f>IF(N703="sníž. přenesená",J703,0)</f>
        <v>0</v>
      </c>
      <c r="BI703" s="239">
        <f>IF(N703="nulová",J703,0)</f>
        <v>0</v>
      </c>
      <c r="BJ703" s="18" t="s">
        <v>76</v>
      </c>
      <c r="BK703" s="239">
        <f>ROUND(I703*H703,2)</f>
        <v>0</v>
      </c>
      <c r="BL703" s="18" t="s">
        <v>141</v>
      </c>
      <c r="BM703" s="238" t="s">
        <v>1305</v>
      </c>
    </row>
    <row r="704" s="2" customFormat="1">
      <c r="A704" s="39"/>
      <c r="B704" s="40"/>
      <c r="C704" s="41"/>
      <c r="D704" s="240" t="s">
        <v>130</v>
      </c>
      <c r="E704" s="41"/>
      <c r="F704" s="241" t="s">
        <v>1306</v>
      </c>
      <c r="G704" s="41"/>
      <c r="H704" s="41"/>
      <c r="I704" s="147"/>
      <c r="J704" s="41"/>
      <c r="K704" s="41"/>
      <c r="L704" s="45"/>
      <c r="M704" s="242"/>
      <c r="N704" s="243"/>
      <c r="O704" s="85"/>
      <c r="P704" s="85"/>
      <c r="Q704" s="85"/>
      <c r="R704" s="85"/>
      <c r="S704" s="85"/>
      <c r="T704" s="86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T704" s="18" t="s">
        <v>130</v>
      </c>
      <c r="AU704" s="18" t="s">
        <v>78</v>
      </c>
    </row>
    <row r="705" s="14" customFormat="1">
      <c r="A705" s="14"/>
      <c r="B705" s="254"/>
      <c r="C705" s="255"/>
      <c r="D705" s="240" t="s">
        <v>131</v>
      </c>
      <c r="E705" s="256" t="s">
        <v>19</v>
      </c>
      <c r="F705" s="257" t="s">
        <v>1307</v>
      </c>
      <c r="G705" s="255"/>
      <c r="H705" s="258">
        <v>24</v>
      </c>
      <c r="I705" s="259"/>
      <c r="J705" s="255"/>
      <c r="K705" s="255"/>
      <c r="L705" s="260"/>
      <c r="M705" s="261"/>
      <c r="N705" s="262"/>
      <c r="O705" s="262"/>
      <c r="P705" s="262"/>
      <c r="Q705" s="262"/>
      <c r="R705" s="262"/>
      <c r="S705" s="262"/>
      <c r="T705" s="263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4" t="s">
        <v>131</v>
      </c>
      <c r="AU705" s="264" t="s">
        <v>78</v>
      </c>
      <c r="AV705" s="14" t="s">
        <v>78</v>
      </c>
      <c r="AW705" s="14" t="s">
        <v>31</v>
      </c>
      <c r="AX705" s="14" t="s">
        <v>76</v>
      </c>
      <c r="AY705" s="264" t="s">
        <v>120</v>
      </c>
    </row>
    <row r="706" s="2" customFormat="1" ht="16.5" customHeight="1">
      <c r="A706" s="39"/>
      <c r="B706" s="40"/>
      <c r="C706" s="227" t="s">
        <v>1308</v>
      </c>
      <c r="D706" s="227" t="s">
        <v>123</v>
      </c>
      <c r="E706" s="228" t="s">
        <v>1309</v>
      </c>
      <c r="F706" s="229" t="s">
        <v>1310</v>
      </c>
      <c r="G706" s="230" t="s">
        <v>268</v>
      </c>
      <c r="H706" s="231">
        <v>24</v>
      </c>
      <c r="I706" s="232"/>
      <c r="J706" s="233">
        <f>ROUND(I706*H706,2)</f>
        <v>0</v>
      </c>
      <c r="K706" s="229" t="s">
        <v>127</v>
      </c>
      <c r="L706" s="45"/>
      <c r="M706" s="234" t="s">
        <v>19</v>
      </c>
      <c r="N706" s="235" t="s">
        <v>40</v>
      </c>
      <c r="O706" s="85"/>
      <c r="P706" s="236">
        <f>O706*H706</f>
        <v>0</v>
      </c>
      <c r="Q706" s="236">
        <v>0</v>
      </c>
      <c r="R706" s="236">
        <f>Q706*H706</f>
        <v>0</v>
      </c>
      <c r="S706" s="236">
        <v>0.11</v>
      </c>
      <c r="T706" s="237">
        <f>S706*H706</f>
        <v>2.6400000000000001</v>
      </c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R706" s="238" t="s">
        <v>141</v>
      </c>
      <c r="AT706" s="238" t="s">
        <v>123</v>
      </c>
      <c r="AU706" s="238" t="s">
        <v>78</v>
      </c>
      <c r="AY706" s="18" t="s">
        <v>120</v>
      </c>
      <c r="BE706" s="239">
        <f>IF(N706="základní",J706,0)</f>
        <v>0</v>
      </c>
      <c r="BF706" s="239">
        <f>IF(N706="snížená",J706,0)</f>
        <v>0</v>
      </c>
      <c r="BG706" s="239">
        <f>IF(N706="zákl. přenesená",J706,0)</f>
        <v>0</v>
      </c>
      <c r="BH706" s="239">
        <f>IF(N706="sníž. přenesená",J706,0)</f>
        <v>0</v>
      </c>
      <c r="BI706" s="239">
        <f>IF(N706="nulová",J706,0)</f>
        <v>0</v>
      </c>
      <c r="BJ706" s="18" t="s">
        <v>76</v>
      </c>
      <c r="BK706" s="239">
        <f>ROUND(I706*H706,2)</f>
        <v>0</v>
      </c>
      <c r="BL706" s="18" t="s">
        <v>141</v>
      </c>
      <c r="BM706" s="238" t="s">
        <v>1311</v>
      </c>
    </row>
    <row r="707" s="2" customFormat="1">
      <c r="A707" s="39"/>
      <c r="B707" s="40"/>
      <c r="C707" s="41"/>
      <c r="D707" s="240" t="s">
        <v>130</v>
      </c>
      <c r="E707" s="41"/>
      <c r="F707" s="241" t="s">
        <v>1312</v>
      </c>
      <c r="G707" s="41"/>
      <c r="H707" s="41"/>
      <c r="I707" s="147"/>
      <c r="J707" s="41"/>
      <c r="K707" s="41"/>
      <c r="L707" s="45"/>
      <c r="M707" s="242"/>
      <c r="N707" s="243"/>
      <c r="O707" s="85"/>
      <c r="P707" s="85"/>
      <c r="Q707" s="85"/>
      <c r="R707" s="85"/>
      <c r="S707" s="85"/>
      <c r="T707" s="86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T707" s="18" t="s">
        <v>130</v>
      </c>
      <c r="AU707" s="18" t="s">
        <v>78</v>
      </c>
    </row>
    <row r="708" s="14" customFormat="1">
      <c r="A708" s="14"/>
      <c r="B708" s="254"/>
      <c r="C708" s="255"/>
      <c r="D708" s="240" t="s">
        <v>131</v>
      </c>
      <c r="E708" s="256" t="s">
        <v>19</v>
      </c>
      <c r="F708" s="257" t="s">
        <v>1313</v>
      </c>
      <c r="G708" s="255"/>
      <c r="H708" s="258">
        <v>24</v>
      </c>
      <c r="I708" s="259"/>
      <c r="J708" s="255"/>
      <c r="K708" s="255"/>
      <c r="L708" s="260"/>
      <c r="M708" s="261"/>
      <c r="N708" s="262"/>
      <c r="O708" s="262"/>
      <c r="P708" s="262"/>
      <c r="Q708" s="262"/>
      <c r="R708" s="262"/>
      <c r="S708" s="262"/>
      <c r="T708" s="263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4" t="s">
        <v>131</v>
      </c>
      <c r="AU708" s="264" t="s">
        <v>78</v>
      </c>
      <c r="AV708" s="14" t="s">
        <v>78</v>
      </c>
      <c r="AW708" s="14" t="s">
        <v>31</v>
      </c>
      <c r="AX708" s="14" t="s">
        <v>76</v>
      </c>
      <c r="AY708" s="264" t="s">
        <v>120</v>
      </c>
    </row>
    <row r="709" s="2" customFormat="1" ht="16.5" customHeight="1">
      <c r="A709" s="39"/>
      <c r="B709" s="40"/>
      <c r="C709" s="227" t="s">
        <v>1314</v>
      </c>
      <c r="D709" s="227" t="s">
        <v>123</v>
      </c>
      <c r="E709" s="228" t="s">
        <v>1315</v>
      </c>
      <c r="F709" s="229" t="s">
        <v>1316</v>
      </c>
      <c r="G709" s="230" t="s">
        <v>268</v>
      </c>
      <c r="H709" s="231">
        <v>48</v>
      </c>
      <c r="I709" s="232"/>
      <c r="J709" s="233">
        <f>ROUND(I709*H709,2)</f>
        <v>0</v>
      </c>
      <c r="K709" s="229" t="s">
        <v>127</v>
      </c>
      <c r="L709" s="45"/>
      <c r="M709" s="234" t="s">
        <v>19</v>
      </c>
      <c r="N709" s="235" t="s">
        <v>40</v>
      </c>
      <c r="O709" s="85"/>
      <c r="P709" s="236">
        <f>O709*H709</f>
        <v>0</v>
      </c>
      <c r="Q709" s="236">
        <v>0</v>
      </c>
      <c r="R709" s="236">
        <f>Q709*H709</f>
        <v>0</v>
      </c>
      <c r="S709" s="236">
        <v>0</v>
      </c>
      <c r="T709" s="237">
        <f>S709*H709</f>
        <v>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R709" s="238" t="s">
        <v>141</v>
      </c>
      <c r="AT709" s="238" t="s">
        <v>123</v>
      </c>
      <c r="AU709" s="238" t="s">
        <v>78</v>
      </c>
      <c r="AY709" s="18" t="s">
        <v>120</v>
      </c>
      <c r="BE709" s="239">
        <f>IF(N709="základní",J709,0)</f>
        <v>0</v>
      </c>
      <c r="BF709" s="239">
        <f>IF(N709="snížená",J709,0)</f>
        <v>0</v>
      </c>
      <c r="BG709" s="239">
        <f>IF(N709="zákl. přenesená",J709,0)</f>
        <v>0</v>
      </c>
      <c r="BH709" s="239">
        <f>IF(N709="sníž. přenesená",J709,0)</f>
        <v>0</v>
      </c>
      <c r="BI709" s="239">
        <f>IF(N709="nulová",J709,0)</f>
        <v>0</v>
      </c>
      <c r="BJ709" s="18" t="s">
        <v>76</v>
      </c>
      <c r="BK709" s="239">
        <f>ROUND(I709*H709,2)</f>
        <v>0</v>
      </c>
      <c r="BL709" s="18" t="s">
        <v>141</v>
      </c>
      <c r="BM709" s="238" t="s">
        <v>1317</v>
      </c>
    </row>
    <row r="710" s="2" customFormat="1">
      <c r="A710" s="39"/>
      <c r="B710" s="40"/>
      <c r="C710" s="41"/>
      <c r="D710" s="240" t="s">
        <v>130</v>
      </c>
      <c r="E710" s="41"/>
      <c r="F710" s="241" t="s">
        <v>1318</v>
      </c>
      <c r="G710" s="41"/>
      <c r="H710" s="41"/>
      <c r="I710" s="147"/>
      <c r="J710" s="41"/>
      <c r="K710" s="41"/>
      <c r="L710" s="45"/>
      <c r="M710" s="242"/>
      <c r="N710" s="243"/>
      <c r="O710" s="85"/>
      <c r="P710" s="85"/>
      <c r="Q710" s="85"/>
      <c r="R710" s="85"/>
      <c r="S710" s="85"/>
      <c r="T710" s="86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T710" s="18" t="s">
        <v>130</v>
      </c>
      <c r="AU710" s="18" t="s">
        <v>78</v>
      </c>
    </row>
    <row r="711" s="14" customFormat="1">
      <c r="A711" s="14"/>
      <c r="B711" s="254"/>
      <c r="C711" s="255"/>
      <c r="D711" s="240" t="s">
        <v>131</v>
      </c>
      <c r="E711" s="256" t="s">
        <v>19</v>
      </c>
      <c r="F711" s="257" t="s">
        <v>1319</v>
      </c>
      <c r="G711" s="255"/>
      <c r="H711" s="258">
        <v>48</v>
      </c>
      <c r="I711" s="259"/>
      <c r="J711" s="255"/>
      <c r="K711" s="255"/>
      <c r="L711" s="260"/>
      <c r="M711" s="261"/>
      <c r="N711" s="262"/>
      <c r="O711" s="262"/>
      <c r="P711" s="262"/>
      <c r="Q711" s="262"/>
      <c r="R711" s="262"/>
      <c r="S711" s="262"/>
      <c r="T711" s="263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4" t="s">
        <v>131</v>
      </c>
      <c r="AU711" s="264" t="s">
        <v>78</v>
      </c>
      <c r="AV711" s="14" t="s">
        <v>78</v>
      </c>
      <c r="AW711" s="14" t="s">
        <v>31</v>
      </c>
      <c r="AX711" s="14" t="s">
        <v>76</v>
      </c>
      <c r="AY711" s="264" t="s">
        <v>120</v>
      </c>
    </row>
    <row r="712" s="2" customFormat="1" ht="16.5" customHeight="1">
      <c r="A712" s="39"/>
      <c r="B712" s="40"/>
      <c r="C712" s="227" t="s">
        <v>1320</v>
      </c>
      <c r="D712" s="227" t="s">
        <v>123</v>
      </c>
      <c r="E712" s="228" t="s">
        <v>1321</v>
      </c>
      <c r="F712" s="229" t="s">
        <v>1322</v>
      </c>
      <c r="G712" s="230" t="s">
        <v>268</v>
      </c>
      <c r="H712" s="231">
        <v>33.600000000000001</v>
      </c>
      <c r="I712" s="232"/>
      <c r="J712" s="233">
        <f>ROUND(I712*H712,2)</f>
        <v>0</v>
      </c>
      <c r="K712" s="229" t="s">
        <v>127</v>
      </c>
      <c r="L712" s="45"/>
      <c r="M712" s="234" t="s">
        <v>19</v>
      </c>
      <c r="N712" s="235" t="s">
        <v>40</v>
      </c>
      <c r="O712" s="85"/>
      <c r="P712" s="236">
        <f>O712*H712</f>
        <v>0</v>
      </c>
      <c r="Q712" s="236">
        <v>0</v>
      </c>
      <c r="R712" s="236">
        <f>Q712*H712</f>
        <v>0</v>
      </c>
      <c r="S712" s="236">
        <v>0.070000000000000007</v>
      </c>
      <c r="T712" s="237">
        <f>S712*H712</f>
        <v>2.3520000000000003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R712" s="238" t="s">
        <v>141</v>
      </c>
      <c r="AT712" s="238" t="s">
        <v>123</v>
      </c>
      <c r="AU712" s="238" t="s">
        <v>78</v>
      </c>
      <c r="AY712" s="18" t="s">
        <v>120</v>
      </c>
      <c r="BE712" s="239">
        <f>IF(N712="základní",J712,0)</f>
        <v>0</v>
      </c>
      <c r="BF712" s="239">
        <f>IF(N712="snížená",J712,0)</f>
        <v>0</v>
      </c>
      <c r="BG712" s="239">
        <f>IF(N712="zákl. přenesená",J712,0)</f>
        <v>0</v>
      </c>
      <c r="BH712" s="239">
        <f>IF(N712="sníž. přenesená",J712,0)</f>
        <v>0</v>
      </c>
      <c r="BI712" s="239">
        <f>IF(N712="nulová",J712,0)</f>
        <v>0</v>
      </c>
      <c r="BJ712" s="18" t="s">
        <v>76</v>
      </c>
      <c r="BK712" s="239">
        <f>ROUND(I712*H712,2)</f>
        <v>0</v>
      </c>
      <c r="BL712" s="18" t="s">
        <v>141</v>
      </c>
      <c r="BM712" s="238" t="s">
        <v>1323</v>
      </c>
    </row>
    <row r="713" s="2" customFormat="1">
      <c r="A713" s="39"/>
      <c r="B713" s="40"/>
      <c r="C713" s="41"/>
      <c r="D713" s="240" t="s">
        <v>130</v>
      </c>
      <c r="E713" s="41"/>
      <c r="F713" s="241" t="s">
        <v>1324</v>
      </c>
      <c r="G713" s="41"/>
      <c r="H713" s="41"/>
      <c r="I713" s="147"/>
      <c r="J713" s="41"/>
      <c r="K713" s="41"/>
      <c r="L713" s="45"/>
      <c r="M713" s="242"/>
      <c r="N713" s="243"/>
      <c r="O713" s="85"/>
      <c r="P713" s="85"/>
      <c r="Q713" s="85"/>
      <c r="R713" s="85"/>
      <c r="S713" s="85"/>
      <c r="T713" s="86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T713" s="18" t="s">
        <v>130</v>
      </c>
      <c r="AU713" s="18" t="s">
        <v>78</v>
      </c>
    </row>
    <row r="714" s="13" customFormat="1">
      <c r="A714" s="13"/>
      <c r="B714" s="244"/>
      <c r="C714" s="245"/>
      <c r="D714" s="240" t="s">
        <v>131</v>
      </c>
      <c r="E714" s="246" t="s">
        <v>19</v>
      </c>
      <c r="F714" s="247" t="s">
        <v>1325</v>
      </c>
      <c r="G714" s="245"/>
      <c r="H714" s="246" t="s">
        <v>19</v>
      </c>
      <c r="I714" s="248"/>
      <c r="J714" s="245"/>
      <c r="K714" s="245"/>
      <c r="L714" s="249"/>
      <c r="M714" s="250"/>
      <c r="N714" s="251"/>
      <c r="O714" s="251"/>
      <c r="P714" s="251"/>
      <c r="Q714" s="251"/>
      <c r="R714" s="251"/>
      <c r="S714" s="251"/>
      <c r="T714" s="252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53" t="s">
        <v>131</v>
      </c>
      <c r="AU714" s="253" t="s">
        <v>78</v>
      </c>
      <c r="AV714" s="13" t="s">
        <v>76</v>
      </c>
      <c r="AW714" s="13" t="s">
        <v>31</v>
      </c>
      <c r="AX714" s="13" t="s">
        <v>69</v>
      </c>
      <c r="AY714" s="253" t="s">
        <v>120</v>
      </c>
    </row>
    <row r="715" s="14" customFormat="1">
      <c r="A715" s="14"/>
      <c r="B715" s="254"/>
      <c r="C715" s="255"/>
      <c r="D715" s="240" t="s">
        <v>131</v>
      </c>
      <c r="E715" s="256" t="s">
        <v>19</v>
      </c>
      <c r="F715" s="257" t="s">
        <v>1326</v>
      </c>
      <c r="G715" s="255"/>
      <c r="H715" s="258">
        <v>33.600000000000001</v>
      </c>
      <c r="I715" s="259"/>
      <c r="J715" s="255"/>
      <c r="K715" s="255"/>
      <c r="L715" s="260"/>
      <c r="M715" s="261"/>
      <c r="N715" s="262"/>
      <c r="O715" s="262"/>
      <c r="P715" s="262"/>
      <c r="Q715" s="262"/>
      <c r="R715" s="262"/>
      <c r="S715" s="262"/>
      <c r="T715" s="263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4" t="s">
        <v>131</v>
      </c>
      <c r="AU715" s="264" t="s">
        <v>78</v>
      </c>
      <c r="AV715" s="14" t="s">
        <v>78</v>
      </c>
      <c r="AW715" s="14" t="s">
        <v>31</v>
      </c>
      <c r="AX715" s="14" t="s">
        <v>76</v>
      </c>
      <c r="AY715" s="264" t="s">
        <v>120</v>
      </c>
    </row>
    <row r="716" s="2" customFormat="1" ht="16.5" customHeight="1">
      <c r="A716" s="39"/>
      <c r="B716" s="40"/>
      <c r="C716" s="227" t="s">
        <v>1327</v>
      </c>
      <c r="D716" s="227" t="s">
        <v>123</v>
      </c>
      <c r="E716" s="228" t="s">
        <v>1328</v>
      </c>
      <c r="F716" s="229" t="s">
        <v>1329</v>
      </c>
      <c r="G716" s="230" t="s">
        <v>268</v>
      </c>
      <c r="H716" s="231">
        <v>975.20000000000005</v>
      </c>
      <c r="I716" s="232"/>
      <c r="J716" s="233">
        <f>ROUND(I716*H716,2)</f>
        <v>0</v>
      </c>
      <c r="K716" s="229" t="s">
        <v>127</v>
      </c>
      <c r="L716" s="45"/>
      <c r="M716" s="234" t="s">
        <v>19</v>
      </c>
      <c r="N716" s="235" t="s">
        <v>40</v>
      </c>
      <c r="O716" s="85"/>
      <c r="P716" s="236">
        <f>O716*H716</f>
        <v>0</v>
      </c>
      <c r="Q716" s="236">
        <v>0</v>
      </c>
      <c r="R716" s="236">
        <f>Q716*H716</f>
        <v>0</v>
      </c>
      <c r="S716" s="236">
        <v>0.074999999999999997</v>
      </c>
      <c r="T716" s="237">
        <f>S716*H716</f>
        <v>73.140000000000001</v>
      </c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R716" s="238" t="s">
        <v>141</v>
      </c>
      <c r="AT716" s="238" t="s">
        <v>123</v>
      </c>
      <c r="AU716" s="238" t="s">
        <v>78</v>
      </c>
      <c r="AY716" s="18" t="s">
        <v>120</v>
      </c>
      <c r="BE716" s="239">
        <f>IF(N716="základní",J716,0)</f>
        <v>0</v>
      </c>
      <c r="BF716" s="239">
        <f>IF(N716="snížená",J716,0)</f>
        <v>0</v>
      </c>
      <c r="BG716" s="239">
        <f>IF(N716="zákl. přenesená",J716,0)</f>
        <v>0</v>
      </c>
      <c r="BH716" s="239">
        <f>IF(N716="sníž. přenesená",J716,0)</f>
        <v>0</v>
      </c>
      <c r="BI716" s="239">
        <f>IF(N716="nulová",J716,0)</f>
        <v>0</v>
      </c>
      <c r="BJ716" s="18" t="s">
        <v>76</v>
      </c>
      <c r="BK716" s="239">
        <f>ROUND(I716*H716,2)</f>
        <v>0</v>
      </c>
      <c r="BL716" s="18" t="s">
        <v>141</v>
      </c>
      <c r="BM716" s="238" t="s">
        <v>1330</v>
      </c>
    </row>
    <row r="717" s="2" customFormat="1">
      <c r="A717" s="39"/>
      <c r="B717" s="40"/>
      <c r="C717" s="41"/>
      <c r="D717" s="240" t="s">
        <v>130</v>
      </c>
      <c r="E717" s="41"/>
      <c r="F717" s="241" t="s">
        <v>1331</v>
      </c>
      <c r="G717" s="41"/>
      <c r="H717" s="41"/>
      <c r="I717" s="147"/>
      <c r="J717" s="41"/>
      <c r="K717" s="41"/>
      <c r="L717" s="45"/>
      <c r="M717" s="242"/>
      <c r="N717" s="243"/>
      <c r="O717" s="85"/>
      <c r="P717" s="85"/>
      <c r="Q717" s="85"/>
      <c r="R717" s="85"/>
      <c r="S717" s="85"/>
      <c r="T717" s="86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T717" s="18" t="s">
        <v>130</v>
      </c>
      <c r="AU717" s="18" t="s">
        <v>78</v>
      </c>
    </row>
    <row r="718" s="13" customFormat="1">
      <c r="A718" s="13"/>
      <c r="B718" s="244"/>
      <c r="C718" s="245"/>
      <c r="D718" s="240" t="s">
        <v>131</v>
      </c>
      <c r="E718" s="246" t="s">
        <v>19</v>
      </c>
      <c r="F718" s="247" t="s">
        <v>1332</v>
      </c>
      <c r="G718" s="245"/>
      <c r="H718" s="246" t="s">
        <v>19</v>
      </c>
      <c r="I718" s="248"/>
      <c r="J718" s="245"/>
      <c r="K718" s="245"/>
      <c r="L718" s="249"/>
      <c r="M718" s="250"/>
      <c r="N718" s="251"/>
      <c r="O718" s="251"/>
      <c r="P718" s="251"/>
      <c r="Q718" s="251"/>
      <c r="R718" s="251"/>
      <c r="S718" s="251"/>
      <c r="T718" s="252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53" t="s">
        <v>131</v>
      </c>
      <c r="AU718" s="253" t="s">
        <v>78</v>
      </c>
      <c r="AV718" s="13" t="s">
        <v>76</v>
      </c>
      <c r="AW718" s="13" t="s">
        <v>31</v>
      </c>
      <c r="AX718" s="13" t="s">
        <v>69</v>
      </c>
      <c r="AY718" s="253" t="s">
        <v>120</v>
      </c>
    </row>
    <row r="719" s="13" customFormat="1">
      <c r="A719" s="13"/>
      <c r="B719" s="244"/>
      <c r="C719" s="245"/>
      <c r="D719" s="240" t="s">
        <v>131</v>
      </c>
      <c r="E719" s="246" t="s">
        <v>19</v>
      </c>
      <c r="F719" s="247" t="s">
        <v>1333</v>
      </c>
      <c r="G719" s="245"/>
      <c r="H719" s="246" t="s">
        <v>19</v>
      </c>
      <c r="I719" s="248"/>
      <c r="J719" s="245"/>
      <c r="K719" s="245"/>
      <c r="L719" s="249"/>
      <c r="M719" s="250"/>
      <c r="N719" s="251"/>
      <c r="O719" s="251"/>
      <c r="P719" s="251"/>
      <c r="Q719" s="251"/>
      <c r="R719" s="251"/>
      <c r="S719" s="251"/>
      <c r="T719" s="252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53" t="s">
        <v>131</v>
      </c>
      <c r="AU719" s="253" t="s">
        <v>78</v>
      </c>
      <c r="AV719" s="13" t="s">
        <v>76</v>
      </c>
      <c r="AW719" s="13" t="s">
        <v>31</v>
      </c>
      <c r="AX719" s="13" t="s">
        <v>69</v>
      </c>
      <c r="AY719" s="253" t="s">
        <v>120</v>
      </c>
    </row>
    <row r="720" s="14" customFormat="1">
      <c r="A720" s="14"/>
      <c r="B720" s="254"/>
      <c r="C720" s="255"/>
      <c r="D720" s="240" t="s">
        <v>131</v>
      </c>
      <c r="E720" s="256" t="s">
        <v>19</v>
      </c>
      <c r="F720" s="257" t="s">
        <v>322</v>
      </c>
      <c r="G720" s="255"/>
      <c r="H720" s="258">
        <v>684</v>
      </c>
      <c r="I720" s="259"/>
      <c r="J720" s="255"/>
      <c r="K720" s="255"/>
      <c r="L720" s="260"/>
      <c r="M720" s="261"/>
      <c r="N720" s="262"/>
      <c r="O720" s="262"/>
      <c r="P720" s="262"/>
      <c r="Q720" s="262"/>
      <c r="R720" s="262"/>
      <c r="S720" s="262"/>
      <c r="T720" s="263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64" t="s">
        <v>131</v>
      </c>
      <c r="AU720" s="264" t="s">
        <v>78</v>
      </c>
      <c r="AV720" s="14" t="s">
        <v>78</v>
      </c>
      <c r="AW720" s="14" t="s">
        <v>31</v>
      </c>
      <c r="AX720" s="14" t="s">
        <v>69</v>
      </c>
      <c r="AY720" s="264" t="s">
        <v>120</v>
      </c>
    </row>
    <row r="721" s="13" customFormat="1">
      <c r="A721" s="13"/>
      <c r="B721" s="244"/>
      <c r="C721" s="245"/>
      <c r="D721" s="240" t="s">
        <v>131</v>
      </c>
      <c r="E721" s="246" t="s">
        <v>19</v>
      </c>
      <c r="F721" s="247" t="s">
        <v>1334</v>
      </c>
      <c r="G721" s="245"/>
      <c r="H721" s="246" t="s">
        <v>19</v>
      </c>
      <c r="I721" s="248"/>
      <c r="J721" s="245"/>
      <c r="K721" s="245"/>
      <c r="L721" s="249"/>
      <c r="M721" s="250"/>
      <c r="N721" s="251"/>
      <c r="O721" s="251"/>
      <c r="P721" s="251"/>
      <c r="Q721" s="251"/>
      <c r="R721" s="251"/>
      <c r="S721" s="251"/>
      <c r="T721" s="252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53" t="s">
        <v>131</v>
      </c>
      <c r="AU721" s="253" t="s">
        <v>78</v>
      </c>
      <c r="AV721" s="13" t="s">
        <v>76</v>
      </c>
      <c r="AW721" s="13" t="s">
        <v>31</v>
      </c>
      <c r="AX721" s="13" t="s">
        <v>69</v>
      </c>
      <c r="AY721" s="253" t="s">
        <v>120</v>
      </c>
    </row>
    <row r="722" s="14" customFormat="1">
      <c r="A722" s="14"/>
      <c r="B722" s="254"/>
      <c r="C722" s="255"/>
      <c r="D722" s="240" t="s">
        <v>131</v>
      </c>
      <c r="E722" s="256" t="s">
        <v>19</v>
      </c>
      <c r="F722" s="257" t="s">
        <v>1335</v>
      </c>
      <c r="G722" s="255"/>
      <c r="H722" s="258">
        <v>32.700000000000003</v>
      </c>
      <c r="I722" s="259"/>
      <c r="J722" s="255"/>
      <c r="K722" s="255"/>
      <c r="L722" s="260"/>
      <c r="M722" s="261"/>
      <c r="N722" s="262"/>
      <c r="O722" s="262"/>
      <c r="P722" s="262"/>
      <c r="Q722" s="262"/>
      <c r="R722" s="262"/>
      <c r="S722" s="262"/>
      <c r="T722" s="263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64" t="s">
        <v>131</v>
      </c>
      <c r="AU722" s="264" t="s">
        <v>78</v>
      </c>
      <c r="AV722" s="14" t="s">
        <v>78</v>
      </c>
      <c r="AW722" s="14" t="s">
        <v>31</v>
      </c>
      <c r="AX722" s="14" t="s">
        <v>69</v>
      </c>
      <c r="AY722" s="264" t="s">
        <v>120</v>
      </c>
    </row>
    <row r="723" s="13" customFormat="1">
      <c r="A723" s="13"/>
      <c r="B723" s="244"/>
      <c r="C723" s="245"/>
      <c r="D723" s="240" t="s">
        <v>131</v>
      </c>
      <c r="E723" s="246" t="s">
        <v>19</v>
      </c>
      <c r="F723" s="247" t="s">
        <v>1336</v>
      </c>
      <c r="G723" s="245"/>
      <c r="H723" s="246" t="s">
        <v>19</v>
      </c>
      <c r="I723" s="248"/>
      <c r="J723" s="245"/>
      <c r="K723" s="245"/>
      <c r="L723" s="249"/>
      <c r="M723" s="250"/>
      <c r="N723" s="251"/>
      <c r="O723" s="251"/>
      <c r="P723" s="251"/>
      <c r="Q723" s="251"/>
      <c r="R723" s="251"/>
      <c r="S723" s="251"/>
      <c r="T723" s="252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53" t="s">
        <v>131</v>
      </c>
      <c r="AU723" s="253" t="s">
        <v>78</v>
      </c>
      <c r="AV723" s="13" t="s">
        <v>76</v>
      </c>
      <c r="AW723" s="13" t="s">
        <v>31</v>
      </c>
      <c r="AX723" s="13" t="s">
        <v>69</v>
      </c>
      <c r="AY723" s="253" t="s">
        <v>120</v>
      </c>
    </row>
    <row r="724" s="14" customFormat="1">
      <c r="A724" s="14"/>
      <c r="B724" s="254"/>
      <c r="C724" s="255"/>
      <c r="D724" s="240" t="s">
        <v>131</v>
      </c>
      <c r="E724" s="256" t="s">
        <v>19</v>
      </c>
      <c r="F724" s="257" t="s">
        <v>1337</v>
      </c>
      <c r="G724" s="255"/>
      <c r="H724" s="258">
        <v>258.5</v>
      </c>
      <c r="I724" s="259"/>
      <c r="J724" s="255"/>
      <c r="K724" s="255"/>
      <c r="L724" s="260"/>
      <c r="M724" s="261"/>
      <c r="N724" s="262"/>
      <c r="O724" s="262"/>
      <c r="P724" s="262"/>
      <c r="Q724" s="262"/>
      <c r="R724" s="262"/>
      <c r="S724" s="262"/>
      <c r="T724" s="263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64" t="s">
        <v>131</v>
      </c>
      <c r="AU724" s="264" t="s">
        <v>78</v>
      </c>
      <c r="AV724" s="14" t="s">
        <v>78</v>
      </c>
      <c r="AW724" s="14" t="s">
        <v>31</v>
      </c>
      <c r="AX724" s="14" t="s">
        <v>69</v>
      </c>
      <c r="AY724" s="264" t="s">
        <v>120</v>
      </c>
    </row>
    <row r="725" s="15" customFormat="1">
      <c r="A725" s="15"/>
      <c r="B725" s="269"/>
      <c r="C725" s="270"/>
      <c r="D725" s="240" t="s">
        <v>131</v>
      </c>
      <c r="E725" s="271" t="s">
        <v>19</v>
      </c>
      <c r="F725" s="272" t="s">
        <v>274</v>
      </c>
      <c r="G725" s="270"/>
      <c r="H725" s="273">
        <v>975.20000000000005</v>
      </c>
      <c r="I725" s="274"/>
      <c r="J725" s="270"/>
      <c r="K725" s="270"/>
      <c r="L725" s="275"/>
      <c r="M725" s="276"/>
      <c r="N725" s="277"/>
      <c r="O725" s="277"/>
      <c r="P725" s="277"/>
      <c r="Q725" s="277"/>
      <c r="R725" s="277"/>
      <c r="S725" s="277"/>
      <c r="T725" s="278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T725" s="279" t="s">
        <v>131</v>
      </c>
      <c r="AU725" s="279" t="s">
        <v>78</v>
      </c>
      <c r="AV725" s="15" t="s">
        <v>141</v>
      </c>
      <c r="AW725" s="15" t="s">
        <v>31</v>
      </c>
      <c r="AX725" s="15" t="s">
        <v>76</v>
      </c>
      <c r="AY725" s="279" t="s">
        <v>120</v>
      </c>
    </row>
    <row r="726" s="2" customFormat="1" ht="16.5" customHeight="1">
      <c r="A726" s="39"/>
      <c r="B726" s="40"/>
      <c r="C726" s="227" t="s">
        <v>1338</v>
      </c>
      <c r="D726" s="227" t="s">
        <v>123</v>
      </c>
      <c r="E726" s="228" t="s">
        <v>1339</v>
      </c>
      <c r="F726" s="229" t="s">
        <v>1340</v>
      </c>
      <c r="G726" s="230" t="s">
        <v>268</v>
      </c>
      <c r="H726" s="231">
        <v>588</v>
      </c>
      <c r="I726" s="232"/>
      <c r="J726" s="233">
        <f>ROUND(I726*H726,2)</f>
        <v>0</v>
      </c>
      <c r="K726" s="229" t="s">
        <v>127</v>
      </c>
      <c r="L726" s="45"/>
      <c r="M726" s="234" t="s">
        <v>19</v>
      </c>
      <c r="N726" s="235" t="s">
        <v>40</v>
      </c>
      <c r="O726" s="85"/>
      <c r="P726" s="236">
        <f>O726*H726</f>
        <v>0</v>
      </c>
      <c r="Q726" s="236">
        <v>0</v>
      </c>
      <c r="R726" s="236">
        <f>Q726*H726</f>
        <v>0</v>
      </c>
      <c r="S726" s="236">
        <v>0.074999999999999997</v>
      </c>
      <c r="T726" s="237">
        <f>S726*H726</f>
        <v>44.100000000000001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38" t="s">
        <v>141</v>
      </c>
      <c r="AT726" s="238" t="s">
        <v>123</v>
      </c>
      <c r="AU726" s="238" t="s">
        <v>78</v>
      </c>
      <c r="AY726" s="18" t="s">
        <v>120</v>
      </c>
      <c r="BE726" s="239">
        <f>IF(N726="základní",J726,0)</f>
        <v>0</v>
      </c>
      <c r="BF726" s="239">
        <f>IF(N726="snížená",J726,0)</f>
        <v>0</v>
      </c>
      <c r="BG726" s="239">
        <f>IF(N726="zákl. přenesená",J726,0)</f>
        <v>0</v>
      </c>
      <c r="BH726" s="239">
        <f>IF(N726="sníž. přenesená",J726,0)</f>
        <v>0</v>
      </c>
      <c r="BI726" s="239">
        <f>IF(N726="nulová",J726,0)</f>
        <v>0</v>
      </c>
      <c r="BJ726" s="18" t="s">
        <v>76</v>
      </c>
      <c r="BK726" s="239">
        <f>ROUND(I726*H726,2)</f>
        <v>0</v>
      </c>
      <c r="BL726" s="18" t="s">
        <v>141</v>
      </c>
      <c r="BM726" s="238" t="s">
        <v>1341</v>
      </c>
    </row>
    <row r="727" s="2" customFormat="1">
      <c r="A727" s="39"/>
      <c r="B727" s="40"/>
      <c r="C727" s="41"/>
      <c r="D727" s="240" t="s">
        <v>130</v>
      </c>
      <c r="E727" s="41"/>
      <c r="F727" s="241" t="s">
        <v>1342</v>
      </c>
      <c r="G727" s="41"/>
      <c r="H727" s="41"/>
      <c r="I727" s="147"/>
      <c r="J727" s="41"/>
      <c r="K727" s="41"/>
      <c r="L727" s="45"/>
      <c r="M727" s="242"/>
      <c r="N727" s="243"/>
      <c r="O727" s="85"/>
      <c r="P727" s="85"/>
      <c r="Q727" s="85"/>
      <c r="R727" s="85"/>
      <c r="S727" s="85"/>
      <c r="T727" s="86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T727" s="18" t="s">
        <v>130</v>
      </c>
      <c r="AU727" s="18" t="s">
        <v>78</v>
      </c>
    </row>
    <row r="728" s="13" customFormat="1">
      <c r="A728" s="13"/>
      <c r="B728" s="244"/>
      <c r="C728" s="245"/>
      <c r="D728" s="240" t="s">
        <v>131</v>
      </c>
      <c r="E728" s="246" t="s">
        <v>19</v>
      </c>
      <c r="F728" s="247" t="s">
        <v>1343</v>
      </c>
      <c r="G728" s="245"/>
      <c r="H728" s="246" t="s">
        <v>19</v>
      </c>
      <c r="I728" s="248"/>
      <c r="J728" s="245"/>
      <c r="K728" s="245"/>
      <c r="L728" s="249"/>
      <c r="M728" s="250"/>
      <c r="N728" s="251"/>
      <c r="O728" s="251"/>
      <c r="P728" s="251"/>
      <c r="Q728" s="251"/>
      <c r="R728" s="251"/>
      <c r="S728" s="251"/>
      <c r="T728" s="252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53" t="s">
        <v>131</v>
      </c>
      <c r="AU728" s="253" t="s">
        <v>78</v>
      </c>
      <c r="AV728" s="13" t="s">
        <v>76</v>
      </c>
      <c r="AW728" s="13" t="s">
        <v>31</v>
      </c>
      <c r="AX728" s="13" t="s">
        <v>69</v>
      </c>
      <c r="AY728" s="253" t="s">
        <v>120</v>
      </c>
    </row>
    <row r="729" s="14" customFormat="1">
      <c r="A729" s="14"/>
      <c r="B729" s="254"/>
      <c r="C729" s="255"/>
      <c r="D729" s="240" t="s">
        <v>131</v>
      </c>
      <c r="E729" s="256" t="s">
        <v>19</v>
      </c>
      <c r="F729" s="257" t="s">
        <v>1344</v>
      </c>
      <c r="G729" s="255"/>
      <c r="H729" s="258">
        <v>588</v>
      </c>
      <c r="I729" s="259"/>
      <c r="J729" s="255"/>
      <c r="K729" s="255"/>
      <c r="L729" s="260"/>
      <c r="M729" s="261"/>
      <c r="N729" s="262"/>
      <c r="O729" s="262"/>
      <c r="P729" s="262"/>
      <c r="Q729" s="262"/>
      <c r="R729" s="262"/>
      <c r="S729" s="262"/>
      <c r="T729" s="263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64" t="s">
        <v>131</v>
      </c>
      <c r="AU729" s="264" t="s">
        <v>78</v>
      </c>
      <c r="AV729" s="14" t="s">
        <v>78</v>
      </c>
      <c r="AW729" s="14" t="s">
        <v>31</v>
      </c>
      <c r="AX729" s="14" t="s">
        <v>76</v>
      </c>
      <c r="AY729" s="264" t="s">
        <v>120</v>
      </c>
    </row>
    <row r="730" s="2" customFormat="1" ht="16.5" customHeight="1">
      <c r="A730" s="39"/>
      <c r="B730" s="40"/>
      <c r="C730" s="227" t="s">
        <v>1345</v>
      </c>
      <c r="D730" s="227" t="s">
        <v>123</v>
      </c>
      <c r="E730" s="228" t="s">
        <v>1346</v>
      </c>
      <c r="F730" s="229" t="s">
        <v>1347</v>
      </c>
      <c r="G730" s="230" t="s">
        <v>268</v>
      </c>
      <c r="H730" s="231">
        <v>291.19999999999999</v>
      </c>
      <c r="I730" s="232"/>
      <c r="J730" s="233">
        <f>ROUND(I730*H730,2)</f>
        <v>0</v>
      </c>
      <c r="K730" s="229" t="s">
        <v>127</v>
      </c>
      <c r="L730" s="45"/>
      <c r="M730" s="234" t="s">
        <v>19</v>
      </c>
      <c r="N730" s="235" t="s">
        <v>40</v>
      </c>
      <c r="O730" s="85"/>
      <c r="P730" s="236">
        <f>O730*H730</f>
        <v>0</v>
      </c>
      <c r="Q730" s="236">
        <v>0</v>
      </c>
      <c r="R730" s="236">
        <f>Q730*H730</f>
        <v>0</v>
      </c>
      <c r="S730" s="236">
        <v>0</v>
      </c>
      <c r="T730" s="237">
        <f>S730*H730</f>
        <v>0</v>
      </c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R730" s="238" t="s">
        <v>141</v>
      </c>
      <c r="AT730" s="238" t="s">
        <v>123</v>
      </c>
      <c r="AU730" s="238" t="s">
        <v>78</v>
      </c>
      <c r="AY730" s="18" t="s">
        <v>120</v>
      </c>
      <c r="BE730" s="239">
        <f>IF(N730="základní",J730,0)</f>
        <v>0</v>
      </c>
      <c r="BF730" s="239">
        <f>IF(N730="snížená",J730,0)</f>
        <v>0</v>
      </c>
      <c r="BG730" s="239">
        <f>IF(N730="zákl. přenesená",J730,0)</f>
        <v>0</v>
      </c>
      <c r="BH730" s="239">
        <f>IF(N730="sníž. přenesená",J730,0)</f>
        <v>0</v>
      </c>
      <c r="BI730" s="239">
        <f>IF(N730="nulová",J730,0)</f>
        <v>0</v>
      </c>
      <c r="BJ730" s="18" t="s">
        <v>76</v>
      </c>
      <c r="BK730" s="239">
        <f>ROUND(I730*H730,2)</f>
        <v>0</v>
      </c>
      <c r="BL730" s="18" t="s">
        <v>141</v>
      </c>
      <c r="BM730" s="238" t="s">
        <v>1348</v>
      </c>
    </row>
    <row r="731" s="2" customFormat="1">
      <c r="A731" s="39"/>
      <c r="B731" s="40"/>
      <c r="C731" s="41"/>
      <c r="D731" s="240" t="s">
        <v>130</v>
      </c>
      <c r="E731" s="41"/>
      <c r="F731" s="241" t="s">
        <v>1347</v>
      </c>
      <c r="G731" s="41"/>
      <c r="H731" s="41"/>
      <c r="I731" s="147"/>
      <c r="J731" s="41"/>
      <c r="K731" s="41"/>
      <c r="L731" s="45"/>
      <c r="M731" s="242"/>
      <c r="N731" s="243"/>
      <c r="O731" s="85"/>
      <c r="P731" s="85"/>
      <c r="Q731" s="85"/>
      <c r="R731" s="85"/>
      <c r="S731" s="85"/>
      <c r="T731" s="86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T731" s="18" t="s">
        <v>130</v>
      </c>
      <c r="AU731" s="18" t="s">
        <v>78</v>
      </c>
    </row>
    <row r="732" s="13" customFormat="1">
      <c r="A732" s="13"/>
      <c r="B732" s="244"/>
      <c r="C732" s="245"/>
      <c r="D732" s="240" t="s">
        <v>131</v>
      </c>
      <c r="E732" s="246" t="s">
        <v>19</v>
      </c>
      <c r="F732" s="247" t="s">
        <v>1349</v>
      </c>
      <c r="G732" s="245"/>
      <c r="H732" s="246" t="s">
        <v>19</v>
      </c>
      <c r="I732" s="248"/>
      <c r="J732" s="245"/>
      <c r="K732" s="245"/>
      <c r="L732" s="249"/>
      <c r="M732" s="250"/>
      <c r="N732" s="251"/>
      <c r="O732" s="251"/>
      <c r="P732" s="251"/>
      <c r="Q732" s="251"/>
      <c r="R732" s="251"/>
      <c r="S732" s="251"/>
      <c r="T732" s="252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53" t="s">
        <v>131</v>
      </c>
      <c r="AU732" s="253" t="s">
        <v>78</v>
      </c>
      <c r="AV732" s="13" t="s">
        <v>76</v>
      </c>
      <c r="AW732" s="13" t="s">
        <v>31</v>
      </c>
      <c r="AX732" s="13" t="s">
        <v>69</v>
      </c>
      <c r="AY732" s="253" t="s">
        <v>120</v>
      </c>
    </row>
    <row r="733" s="13" customFormat="1">
      <c r="A733" s="13"/>
      <c r="B733" s="244"/>
      <c r="C733" s="245"/>
      <c r="D733" s="240" t="s">
        <v>131</v>
      </c>
      <c r="E733" s="246" t="s">
        <v>19</v>
      </c>
      <c r="F733" s="247" t="s">
        <v>1334</v>
      </c>
      <c r="G733" s="245"/>
      <c r="H733" s="246" t="s">
        <v>19</v>
      </c>
      <c r="I733" s="248"/>
      <c r="J733" s="245"/>
      <c r="K733" s="245"/>
      <c r="L733" s="249"/>
      <c r="M733" s="250"/>
      <c r="N733" s="251"/>
      <c r="O733" s="251"/>
      <c r="P733" s="251"/>
      <c r="Q733" s="251"/>
      <c r="R733" s="251"/>
      <c r="S733" s="251"/>
      <c r="T733" s="252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53" t="s">
        <v>131</v>
      </c>
      <c r="AU733" s="253" t="s">
        <v>78</v>
      </c>
      <c r="AV733" s="13" t="s">
        <v>76</v>
      </c>
      <c r="AW733" s="13" t="s">
        <v>31</v>
      </c>
      <c r="AX733" s="13" t="s">
        <v>69</v>
      </c>
      <c r="AY733" s="253" t="s">
        <v>120</v>
      </c>
    </row>
    <row r="734" s="14" customFormat="1">
      <c r="A734" s="14"/>
      <c r="B734" s="254"/>
      <c r="C734" s="255"/>
      <c r="D734" s="240" t="s">
        <v>131</v>
      </c>
      <c r="E734" s="256" t="s">
        <v>19</v>
      </c>
      <c r="F734" s="257" t="s">
        <v>1335</v>
      </c>
      <c r="G734" s="255"/>
      <c r="H734" s="258">
        <v>32.700000000000003</v>
      </c>
      <c r="I734" s="259"/>
      <c r="J734" s="255"/>
      <c r="K734" s="255"/>
      <c r="L734" s="260"/>
      <c r="M734" s="261"/>
      <c r="N734" s="262"/>
      <c r="O734" s="262"/>
      <c r="P734" s="262"/>
      <c r="Q734" s="262"/>
      <c r="R734" s="262"/>
      <c r="S734" s="262"/>
      <c r="T734" s="263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64" t="s">
        <v>131</v>
      </c>
      <c r="AU734" s="264" t="s">
        <v>78</v>
      </c>
      <c r="AV734" s="14" t="s">
        <v>78</v>
      </c>
      <c r="AW734" s="14" t="s">
        <v>31</v>
      </c>
      <c r="AX734" s="14" t="s">
        <v>69</v>
      </c>
      <c r="AY734" s="264" t="s">
        <v>120</v>
      </c>
    </row>
    <row r="735" s="13" customFormat="1">
      <c r="A735" s="13"/>
      <c r="B735" s="244"/>
      <c r="C735" s="245"/>
      <c r="D735" s="240" t="s">
        <v>131</v>
      </c>
      <c r="E735" s="246" t="s">
        <v>19</v>
      </c>
      <c r="F735" s="247" t="s">
        <v>1336</v>
      </c>
      <c r="G735" s="245"/>
      <c r="H735" s="246" t="s">
        <v>19</v>
      </c>
      <c r="I735" s="248"/>
      <c r="J735" s="245"/>
      <c r="K735" s="245"/>
      <c r="L735" s="249"/>
      <c r="M735" s="250"/>
      <c r="N735" s="251"/>
      <c r="O735" s="251"/>
      <c r="P735" s="251"/>
      <c r="Q735" s="251"/>
      <c r="R735" s="251"/>
      <c r="S735" s="251"/>
      <c r="T735" s="252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53" t="s">
        <v>131</v>
      </c>
      <c r="AU735" s="253" t="s">
        <v>78</v>
      </c>
      <c r="AV735" s="13" t="s">
        <v>76</v>
      </c>
      <c r="AW735" s="13" t="s">
        <v>31</v>
      </c>
      <c r="AX735" s="13" t="s">
        <v>69</v>
      </c>
      <c r="AY735" s="253" t="s">
        <v>120</v>
      </c>
    </row>
    <row r="736" s="14" customFormat="1">
      <c r="A736" s="14"/>
      <c r="B736" s="254"/>
      <c r="C736" s="255"/>
      <c r="D736" s="240" t="s">
        <v>131</v>
      </c>
      <c r="E736" s="256" t="s">
        <v>19</v>
      </c>
      <c r="F736" s="257" t="s">
        <v>1337</v>
      </c>
      <c r="G736" s="255"/>
      <c r="H736" s="258">
        <v>258.5</v>
      </c>
      <c r="I736" s="259"/>
      <c r="J736" s="255"/>
      <c r="K736" s="255"/>
      <c r="L736" s="260"/>
      <c r="M736" s="261"/>
      <c r="N736" s="262"/>
      <c r="O736" s="262"/>
      <c r="P736" s="262"/>
      <c r="Q736" s="262"/>
      <c r="R736" s="262"/>
      <c r="S736" s="262"/>
      <c r="T736" s="263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64" t="s">
        <v>131</v>
      </c>
      <c r="AU736" s="264" t="s">
        <v>78</v>
      </c>
      <c r="AV736" s="14" t="s">
        <v>78</v>
      </c>
      <c r="AW736" s="14" t="s">
        <v>31</v>
      </c>
      <c r="AX736" s="14" t="s">
        <v>69</v>
      </c>
      <c r="AY736" s="264" t="s">
        <v>120</v>
      </c>
    </row>
    <row r="737" s="15" customFormat="1">
      <c r="A737" s="15"/>
      <c r="B737" s="269"/>
      <c r="C737" s="270"/>
      <c r="D737" s="240" t="s">
        <v>131</v>
      </c>
      <c r="E737" s="271" t="s">
        <v>19</v>
      </c>
      <c r="F737" s="272" t="s">
        <v>274</v>
      </c>
      <c r="G737" s="270"/>
      <c r="H737" s="273">
        <v>291.19999999999999</v>
      </c>
      <c r="I737" s="274"/>
      <c r="J737" s="270"/>
      <c r="K737" s="270"/>
      <c r="L737" s="275"/>
      <c r="M737" s="276"/>
      <c r="N737" s="277"/>
      <c r="O737" s="277"/>
      <c r="P737" s="277"/>
      <c r="Q737" s="277"/>
      <c r="R737" s="277"/>
      <c r="S737" s="277"/>
      <c r="T737" s="278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T737" s="279" t="s">
        <v>131</v>
      </c>
      <c r="AU737" s="279" t="s">
        <v>78</v>
      </c>
      <c r="AV737" s="15" t="s">
        <v>141</v>
      </c>
      <c r="AW737" s="15" t="s">
        <v>31</v>
      </c>
      <c r="AX737" s="15" t="s">
        <v>76</v>
      </c>
      <c r="AY737" s="279" t="s">
        <v>120</v>
      </c>
    </row>
    <row r="738" s="2" customFormat="1" ht="16.5" customHeight="1">
      <c r="A738" s="39"/>
      <c r="B738" s="40"/>
      <c r="C738" s="227" t="s">
        <v>1350</v>
      </c>
      <c r="D738" s="227" t="s">
        <v>123</v>
      </c>
      <c r="E738" s="228" t="s">
        <v>1351</v>
      </c>
      <c r="F738" s="229" t="s">
        <v>1352</v>
      </c>
      <c r="G738" s="230" t="s">
        <v>268</v>
      </c>
      <c r="H738" s="231">
        <v>588</v>
      </c>
      <c r="I738" s="232"/>
      <c r="J738" s="233">
        <f>ROUND(I738*H738,2)</f>
        <v>0</v>
      </c>
      <c r="K738" s="229" t="s">
        <v>127</v>
      </c>
      <c r="L738" s="45"/>
      <c r="M738" s="234" t="s">
        <v>19</v>
      </c>
      <c r="N738" s="235" t="s">
        <v>40</v>
      </c>
      <c r="O738" s="85"/>
      <c r="P738" s="236">
        <f>O738*H738</f>
        <v>0</v>
      </c>
      <c r="Q738" s="236">
        <v>0</v>
      </c>
      <c r="R738" s="236">
        <f>Q738*H738</f>
        <v>0</v>
      </c>
      <c r="S738" s="236">
        <v>0</v>
      </c>
      <c r="T738" s="237">
        <f>S738*H738</f>
        <v>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R738" s="238" t="s">
        <v>141</v>
      </c>
      <c r="AT738" s="238" t="s">
        <v>123</v>
      </c>
      <c r="AU738" s="238" t="s">
        <v>78</v>
      </c>
      <c r="AY738" s="18" t="s">
        <v>120</v>
      </c>
      <c r="BE738" s="239">
        <f>IF(N738="základní",J738,0)</f>
        <v>0</v>
      </c>
      <c r="BF738" s="239">
        <f>IF(N738="snížená",J738,0)</f>
        <v>0</v>
      </c>
      <c r="BG738" s="239">
        <f>IF(N738="zákl. přenesená",J738,0)</f>
        <v>0</v>
      </c>
      <c r="BH738" s="239">
        <f>IF(N738="sníž. přenesená",J738,0)</f>
        <v>0</v>
      </c>
      <c r="BI738" s="239">
        <f>IF(N738="nulová",J738,0)</f>
        <v>0</v>
      </c>
      <c r="BJ738" s="18" t="s">
        <v>76</v>
      </c>
      <c r="BK738" s="239">
        <f>ROUND(I738*H738,2)</f>
        <v>0</v>
      </c>
      <c r="BL738" s="18" t="s">
        <v>141</v>
      </c>
      <c r="BM738" s="238" t="s">
        <v>1353</v>
      </c>
    </row>
    <row r="739" s="2" customFormat="1">
      <c r="A739" s="39"/>
      <c r="B739" s="40"/>
      <c r="C739" s="41"/>
      <c r="D739" s="240" t="s">
        <v>130</v>
      </c>
      <c r="E739" s="41"/>
      <c r="F739" s="241" t="s">
        <v>1352</v>
      </c>
      <c r="G739" s="41"/>
      <c r="H739" s="41"/>
      <c r="I739" s="147"/>
      <c r="J739" s="41"/>
      <c r="K739" s="41"/>
      <c r="L739" s="45"/>
      <c r="M739" s="242"/>
      <c r="N739" s="243"/>
      <c r="O739" s="85"/>
      <c r="P739" s="85"/>
      <c r="Q739" s="85"/>
      <c r="R739" s="85"/>
      <c r="S739" s="85"/>
      <c r="T739" s="86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T739" s="18" t="s">
        <v>130</v>
      </c>
      <c r="AU739" s="18" t="s">
        <v>78</v>
      </c>
    </row>
    <row r="740" s="13" customFormat="1">
      <c r="A740" s="13"/>
      <c r="B740" s="244"/>
      <c r="C740" s="245"/>
      <c r="D740" s="240" t="s">
        <v>131</v>
      </c>
      <c r="E740" s="246" t="s">
        <v>19</v>
      </c>
      <c r="F740" s="247" t="s">
        <v>1349</v>
      </c>
      <c r="G740" s="245"/>
      <c r="H740" s="246" t="s">
        <v>19</v>
      </c>
      <c r="I740" s="248"/>
      <c r="J740" s="245"/>
      <c r="K740" s="245"/>
      <c r="L740" s="249"/>
      <c r="M740" s="250"/>
      <c r="N740" s="251"/>
      <c r="O740" s="251"/>
      <c r="P740" s="251"/>
      <c r="Q740" s="251"/>
      <c r="R740" s="251"/>
      <c r="S740" s="251"/>
      <c r="T740" s="252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3" t="s">
        <v>131</v>
      </c>
      <c r="AU740" s="253" t="s">
        <v>78</v>
      </c>
      <c r="AV740" s="13" t="s">
        <v>76</v>
      </c>
      <c r="AW740" s="13" t="s">
        <v>31</v>
      </c>
      <c r="AX740" s="13" t="s">
        <v>69</v>
      </c>
      <c r="AY740" s="253" t="s">
        <v>120</v>
      </c>
    </row>
    <row r="741" s="13" customFormat="1">
      <c r="A741" s="13"/>
      <c r="B741" s="244"/>
      <c r="C741" s="245"/>
      <c r="D741" s="240" t="s">
        <v>131</v>
      </c>
      <c r="E741" s="246" t="s">
        <v>19</v>
      </c>
      <c r="F741" s="247" t="s">
        <v>1354</v>
      </c>
      <c r="G741" s="245"/>
      <c r="H741" s="246" t="s">
        <v>19</v>
      </c>
      <c r="I741" s="248"/>
      <c r="J741" s="245"/>
      <c r="K741" s="245"/>
      <c r="L741" s="249"/>
      <c r="M741" s="250"/>
      <c r="N741" s="251"/>
      <c r="O741" s="251"/>
      <c r="P741" s="251"/>
      <c r="Q741" s="251"/>
      <c r="R741" s="251"/>
      <c r="S741" s="251"/>
      <c r="T741" s="252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53" t="s">
        <v>131</v>
      </c>
      <c r="AU741" s="253" t="s">
        <v>78</v>
      </c>
      <c r="AV741" s="13" t="s">
        <v>76</v>
      </c>
      <c r="AW741" s="13" t="s">
        <v>31</v>
      </c>
      <c r="AX741" s="13" t="s">
        <v>69</v>
      </c>
      <c r="AY741" s="253" t="s">
        <v>120</v>
      </c>
    </row>
    <row r="742" s="14" customFormat="1">
      <c r="A742" s="14"/>
      <c r="B742" s="254"/>
      <c r="C742" s="255"/>
      <c r="D742" s="240" t="s">
        <v>131</v>
      </c>
      <c r="E742" s="256" t="s">
        <v>19</v>
      </c>
      <c r="F742" s="257" t="s">
        <v>1344</v>
      </c>
      <c r="G742" s="255"/>
      <c r="H742" s="258">
        <v>588</v>
      </c>
      <c r="I742" s="259"/>
      <c r="J742" s="255"/>
      <c r="K742" s="255"/>
      <c r="L742" s="260"/>
      <c r="M742" s="261"/>
      <c r="N742" s="262"/>
      <c r="O742" s="262"/>
      <c r="P742" s="262"/>
      <c r="Q742" s="262"/>
      <c r="R742" s="262"/>
      <c r="S742" s="262"/>
      <c r="T742" s="263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64" t="s">
        <v>131</v>
      </c>
      <c r="AU742" s="264" t="s">
        <v>78</v>
      </c>
      <c r="AV742" s="14" t="s">
        <v>78</v>
      </c>
      <c r="AW742" s="14" t="s">
        <v>31</v>
      </c>
      <c r="AX742" s="14" t="s">
        <v>76</v>
      </c>
      <c r="AY742" s="264" t="s">
        <v>120</v>
      </c>
    </row>
    <row r="743" s="2" customFormat="1" ht="16.5" customHeight="1">
      <c r="A743" s="39"/>
      <c r="B743" s="40"/>
      <c r="C743" s="227" t="s">
        <v>1355</v>
      </c>
      <c r="D743" s="227" t="s">
        <v>123</v>
      </c>
      <c r="E743" s="228" t="s">
        <v>1356</v>
      </c>
      <c r="F743" s="229" t="s">
        <v>1357</v>
      </c>
      <c r="G743" s="230" t="s">
        <v>268</v>
      </c>
      <c r="H743" s="231">
        <v>27.484999999999999</v>
      </c>
      <c r="I743" s="232"/>
      <c r="J743" s="233">
        <f>ROUND(I743*H743,2)</f>
        <v>0</v>
      </c>
      <c r="K743" s="229" t="s">
        <v>127</v>
      </c>
      <c r="L743" s="45"/>
      <c r="M743" s="234" t="s">
        <v>19</v>
      </c>
      <c r="N743" s="235" t="s">
        <v>40</v>
      </c>
      <c r="O743" s="85"/>
      <c r="P743" s="236">
        <f>O743*H743</f>
        <v>0</v>
      </c>
      <c r="Q743" s="236">
        <v>0.019429999999999999</v>
      </c>
      <c r="R743" s="236">
        <f>Q743*H743</f>
        <v>0.53403354999999997</v>
      </c>
      <c r="S743" s="236">
        <v>0</v>
      </c>
      <c r="T743" s="237">
        <f>S743*H743</f>
        <v>0</v>
      </c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R743" s="238" t="s">
        <v>141</v>
      </c>
      <c r="AT743" s="238" t="s">
        <v>123</v>
      </c>
      <c r="AU743" s="238" t="s">
        <v>78</v>
      </c>
      <c r="AY743" s="18" t="s">
        <v>120</v>
      </c>
      <c r="BE743" s="239">
        <f>IF(N743="základní",J743,0)</f>
        <v>0</v>
      </c>
      <c r="BF743" s="239">
        <f>IF(N743="snížená",J743,0)</f>
        <v>0</v>
      </c>
      <c r="BG743" s="239">
        <f>IF(N743="zákl. přenesená",J743,0)</f>
        <v>0</v>
      </c>
      <c r="BH743" s="239">
        <f>IF(N743="sníž. přenesená",J743,0)</f>
        <v>0</v>
      </c>
      <c r="BI743" s="239">
        <f>IF(N743="nulová",J743,0)</f>
        <v>0</v>
      </c>
      <c r="BJ743" s="18" t="s">
        <v>76</v>
      </c>
      <c r="BK743" s="239">
        <f>ROUND(I743*H743,2)</f>
        <v>0</v>
      </c>
      <c r="BL743" s="18" t="s">
        <v>141</v>
      </c>
      <c r="BM743" s="238" t="s">
        <v>1358</v>
      </c>
    </row>
    <row r="744" s="2" customFormat="1">
      <c r="A744" s="39"/>
      <c r="B744" s="40"/>
      <c r="C744" s="41"/>
      <c r="D744" s="240" t="s">
        <v>130</v>
      </c>
      <c r="E744" s="41"/>
      <c r="F744" s="241" t="s">
        <v>1359</v>
      </c>
      <c r="G744" s="41"/>
      <c r="H744" s="41"/>
      <c r="I744" s="147"/>
      <c r="J744" s="41"/>
      <c r="K744" s="41"/>
      <c r="L744" s="45"/>
      <c r="M744" s="242"/>
      <c r="N744" s="243"/>
      <c r="O744" s="85"/>
      <c r="P744" s="85"/>
      <c r="Q744" s="85"/>
      <c r="R744" s="85"/>
      <c r="S744" s="85"/>
      <c r="T744" s="86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T744" s="18" t="s">
        <v>130</v>
      </c>
      <c r="AU744" s="18" t="s">
        <v>78</v>
      </c>
    </row>
    <row r="745" s="13" customFormat="1">
      <c r="A745" s="13"/>
      <c r="B745" s="244"/>
      <c r="C745" s="245"/>
      <c r="D745" s="240" t="s">
        <v>131</v>
      </c>
      <c r="E745" s="246" t="s">
        <v>19</v>
      </c>
      <c r="F745" s="247" t="s">
        <v>1360</v>
      </c>
      <c r="G745" s="245"/>
      <c r="H745" s="246" t="s">
        <v>19</v>
      </c>
      <c r="I745" s="248"/>
      <c r="J745" s="245"/>
      <c r="K745" s="245"/>
      <c r="L745" s="249"/>
      <c r="M745" s="250"/>
      <c r="N745" s="251"/>
      <c r="O745" s="251"/>
      <c r="P745" s="251"/>
      <c r="Q745" s="251"/>
      <c r="R745" s="251"/>
      <c r="S745" s="251"/>
      <c r="T745" s="252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53" t="s">
        <v>131</v>
      </c>
      <c r="AU745" s="253" t="s">
        <v>78</v>
      </c>
      <c r="AV745" s="13" t="s">
        <v>76</v>
      </c>
      <c r="AW745" s="13" t="s">
        <v>31</v>
      </c>
      <c r="AX745" s="13" t="s">
        <v>69</v>
      </c>
      <c r="AY745" s="253" t="s">
        <v>120</v>
      </c>
    </row>
    <row r="746" s="14" customFormat="1">
      <c r="A746" s="14"/>
      <c r="B746" s="254"/>
      <c r="C746" s="255"/>
      <c r="D746" s="240" t="s">
        <v>131</v>
      </c>
      <c r="E746" s="256" t="s">
        <v>19</v>
      </c>
      <c r="F746" s="257" t="s">
        <v>1361</v>
      </c>
      <c r="G746" s="255"/>
      <c r="H746" s="258">
        <v>1.635</v>
      </c>
      <c r="I746" s="259"/>
      <c r="J746" s="255"/>
      <c r="K746" s="255"/>
      <c r="L746" s="260"/>
      <c r="M746" s="261"/>
      <c r="N746" s="262"/>
      <c r="O746" s="262"/>
      <c r="P746" s="262"/>
      <c r="Q746" s="262"/>
      <c r="R746" s="262"/>
      <c r="S746" s="262"/>
      <c r="T746" s="263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4" t="s">
        <v>131</v>
      </c>
      <c r="AU746" s="264" t="s">
        <v>78</v>
      </c>
      <c r="AV746" s="14" t="s">
        <v>78</v>
      </c>
      <c r="AW746" s="14" t="s">
        <v>31</v>
      </c>
      <c r="AX746" s="14" t="s">
        <v>69</v>
      </c>
      <c r="AY746" s="264" t="s">
        <v>120</v>
      </c>
    </row>
    <row r="747" s="13" customFormat="1">
      <c r="A747" s="13"/>
      <c r="B747" s="244"/>
      <c r="C747" s="245"/>
      <c r="D747" s="240" t="s">
        <v>131</v>
      </c>
      <c r="E747" s="246" t="s">
        <v>19</v>
      </c>
      <c r="F747" s="247" t="s">
        <v>1362</v>
      </c>
      <c r="G747" s="245"/>
      <c r="H747" s="246" t="s">
        <v>19</v>
      </c>
      <c r="I747" s="248"/>
      <c r="J747" s="245"/>
      <c r="K747" s="245"/>
      <c r="L747" s="249"/>
      <c r="M747" s="250"/>
      <c r="N747" s="251"/>
      <c r="O747" s="251"/>
      <c r="P747" s="251"/>
      <c r="Q747" s="251"/>
      <c r="R747" s="251"/>
      <c r="S747" s="251"/>
      <c r="T747" s="252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3" t="s">
        <v>131</v>
      </c>
      <c r="AU747" s="253" t="s">
        <v>78</v>
      </c>
      <c r="AV747" s="13" t="s">
        <v>76</v>
      </c>
      <c r="AW747" s="13" t="s">
        <v>31</v>
      </c>
      <c r="AX747" s="13" t="s">
        <v>69</v>
      </c>
      <c r="AY747" s="253" t="s">
        <v>120</v>
      </c>
    </row>
    <row r="748" s="14" customFormat="1">
      <c r="A748" s="14"/>
      <c r="B748" s="254"/>
      <c r="C748" s="255"/>
      <c r="D748" s="240" t="s">
        <v>131</v>
      </c>
      <c r="E748" s="256" t="s">
        <v>19</v>
      </c>
      <c r="F748" s="257" t="s">
        <v>1363</v>
      </c>
      <c r="G748" s="255"/>
      <c r="H748" s="258">
        <v>25.850000000000001</v>
      </c>
      <c r="I748" s="259"/>
      <c r="J748" s="255"/>
      <c r="K748" s="255"/>
      <c r="L748" s="260"/>
      <c r="M748" s="261"/>
      <c r="N748" s="262"/>
      <c r="O748" s="262"/>
      <c r="P748" s="262"/>
      <c r="Q748" s="262"/>
      <c r="R748" s="262"/>
      <c r="S748" s="262"/>
      <c r="T748" s="263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4" t="s">
        <v>131</v>
      </c>
      <c r="AU748" s="264" t="s">
        <v>78</v>
      </c>
      <c r="AV748" s="14" t="s">
        <v>78</v>
      </c>
      <c r="AW748" s="14" t="s">
        <v>31</v>
      </c>
      <c r="AX748" s="14" t="s">
        <v>69</v>
      </c>
      <c r="AY748" s="264" t="s">
        <v>120</v>
      </c>
    </row>
    <row r="749" s="15" customFormat="1">
      <c r="A749" s="15"/>
      <c r="B749" s="269"/>
      <c r="C749" s="270"/>
      <c r="D749" s="240" t="s">
        <v>131</v>
      </c>
      <c r="E749" s="271" t="s">
        <v>19</v>
      </c>
      <c r="F749" s="272" t="s">
        <v>274</v>
      </c>
      <c r="G749" s="270"/>
      <c r="H749" s="273">
        <v>27.484999999999999</v>
      </c>
      <c r="I749" s="274"/>
      <c r="J749" s="270"/>
      <c r="K749" s="270"/>
      <c r="L749" s="275"/>
      <c r="M749" s="276"/>
      <c r="N749" s="277"/>
      <c r="O749" s="277"/>
      <c r="P749" s="277"/>
      <c r="Q749" s="277"/>
      <c r="R749" s="277"/>
      <c r="S749" s="277"/>
      <c r="T749" s="278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79" t="s">
        <v>131</v>
      </c>
      <c r="AU749" s="279" t="s">
        <v>78</v>
      </c>
      <c r="AV749" s="15" t="s">
        <v>141</v>
      </c>
      <c r="AW749" s="15" t="s">
        <v>31</v>
      </c>
      <c r="AX749" s="15" t="s">
        <v>76</v>
      </c>
      <c r="AY749" s="279" t="s">
        <v>120</v>
      </c>
    </row>
    <row r="750" s="2" customFormat="1" ht="16.5" customHeight="1">
      <c r="A750" s="39"/>
      <c r="B750" s="40"/>
      <c r="C750" s="227" t="s">
        <v>1364</v>
      </c>
      <c r="D750" s="227" t="s">
        <v>123</v>
      </c>
      <c r="E750" s="228" t="s">
        <v>1365</v>
      </c>
      <c r="F750" s="229" t="s">
        <v>1366</v>
      </c>
      <c r="G750" s="230" t="s">
        <v>268</v>
      </c>
      <c r="H750" s="231">
        <v>13.906000000000001</v>
      </c>
      <c r="I750" s="232"/>
      <c r="J750" s="233">
        <f>ROUND(I750*H750,2)</f>
        <v>0</v>
      </c>
      <c r="K750" s="229" t="s">
        <v>127</v>
      </c>
      <c r="L750" s="45"/>
      <c r="M750" s="234" t="s">
        <v>19</v>
      </c>
      <c r="N750" s="235" t="s">
        <v>40</v>
      </c>
      <c r="O750" s="85"/>
      <c r="P750" s="236">
        <f>O750*H750</f>
        <v>0</v>
      </c>
      <c r="Q750" s="236">
        <v>0.038850000000000003</v>
      </c>
      <c r="R750" s="236">
        <f>Q750*H750</f>
        <v>0.54024810000000001</v>
      </c>
      <c r="S750" s="236">
        <v>0</v>
      </c>
      <c r="T750" s="237">
        <f>S750*H750</f>
        <v>0</v>
      </c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R750" s="238" t="s">
        <v>141</v>
      </c>
      <c r="AT750" s="238" t="s">
        <v>123</v>
      </c>
      <c r="AU750" s="238" t="s">
        <v>78</v>
      </c>
      <c r="AY750" s="18" t="s">
        <v>120</v>
      </c>
      <c r="BE750" s="239">
        <f>IF(N750="základní",J750,0)</f>
        <v>0</v>
      </c>
      <c r="BF750" s="239">
        <f>IF(N750="snížená",J750,0)</f>
        <v>0</v>
      </c>
      <c r="BG750" s="239">
        <f>IF(N750="zákl. přenesená",J750,0)</f>
        <v>0</v>
      </c>
      <c r="BH750" s="239">
        <f>IF(N750="sníž. přenesená",J750,0)</f>
        <v>0</v>
      </c>
      <c r="BI750" s="239">
        <f>IF(N750="nulová",J750,0)</f>
        <v>0</v>
      </c>
      <c r="BJ750" s="18" t="s">
        <v>76</v>
      </c>
      <c r="BK750" s="239">
        <f>ROUND(I750*H750,2)</f>
        <v>0</v>
      </c>
      <c r="BL750" s="18" t="s">
        <v>141</v>
      </c>
      <c r="BM750" s="238" t="s">
        <v>1367</v>
      </c>
    </row>
    <row r="751" s="2" customFormat="1">
      <c r="A751" s="39"/>
      <c r="B751" s="40"/>
      <c r="C751" s="41"/>
      <c r="D751" s="240" t="s">
        <v>130</v>
      </c>
      <c r="E751" s="41"/>
      <c r="F751" s="241" t="s">
        <v>1368</v>
      </c>
      <c r="G751" s="41"/>
      <c r="H751" s="41"/>
      <c r="I751" s="147"/>
      <c r="J751" s="41"/>
      <c r="K751" s="41"/>
      <c r="L751" s="45"/>
      <c r="M751" s="242"/>
      <c r="N751" s="243"/>
      <c r="O751" s="85"/>
      <c r="P751" s="85"/>
      <c r="Q751" s="85"/>
      <c r="R751" s="85"/>
      <c r="S751" s="85"/>
      <c r="T751" s="86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T751" s="18" t="s">
        <v>130</v>
      </c>
      <c r="AU751" s="18" t="s">
        <v>78</v>
      </c>
    </row>
    <row r="752" s="13" customFormat="1">
      <c r="A752" s="13"/>
      <c r="B752" s="244"/>
      <c r="C752" s="245"/>
      <c r="D752" s="240" t="s">
        <v>131</v>
      </c>
      <c r="E752" s="246" t="s">
        <v>19</v>
      </c>
      <c r="F752" s="247" t="s">
        <v>1369</v>
      </c>
      <c r="G752" s="245"/>
      <c r="H752" s="246" t="s">
        <v>19</v>
      </c>
      <c r="I752" s="248"/>
      <c r="J752" s="245"/>
      <c r="K752" s="245"/>
      <c r="L752" s="249"/>
      <c r="M752" s="250"/>
      <c r="N752" s="251"/>
      <c r="O752" s="251"/>
      <c r="P752" s="251"/>
      <c r="Q752" s="251"/>
      <c r="R752" s="251"/>
      <c r="S752" s="251"/>
      <c r="T752" s="252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53" t="s">
        <v>131</v>
      </c>
      <c r="AU752" s="253" t="s">
        <v>78</v>
      </c>
      <c r="AV752" s="13" t="s">
        <v>76</v>
      </c>
      <c r="AW752" s="13" t="s">
        <v>31</v>
      </c>
      <c r="AX752" s="13" t="s">
        <v>69</v>
      </c>
      <c r="AY752" s="253" t="s">
        <v>120</v>
      </c>
    </row>
    <row r="753" s="14" customFormat="1">
      <c r="A753" s="14"/>
      <c r="B753" s="254"/>
      <c r="C753" s="255"/>
      <c r="D753" s="240" t="s">
        <v>131</v>
      </c>
      <c r="E753" s="256" t="s">
        <v>19</v>
      </c>
      <c r="F753" s="257" t="s">
        <v>1370</v>
      </c>
      <c r="G753" s="255"/>
      <c r="H753" s="258">
        <v>0.98099999999999998</v>
      </c>
      <c r="I753" s="259"/>
      <c r="J753" s="255"/>
      <c r="K753" s="255"/>
      <c r="L753" s="260"/>
      <c r="M753" s="261"/>
      <c r="N753" s="262"/>
      <c r="O753" s="262"/>
      <c r="P753" s="262"/>
      <c r="Q753" s="262"/>
      <c r="R753" s="262"/>
      <c r="S753" s="262"/>
      <c r="T753" s="263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64" t="s">
        <v>131</v>
      </c>
      <c r="AU753" s="264" t="s">
        <v>78</v>
      </c>
      <c r="AV753" s="14" t="s">
        <v>78</v>
      </c>
      <c r="AW753" s="14" t="s">
        <v>31</v>
      </c>
      <c r="AX753" s="14" t="s">
        <v>69</v>
      </c>
      <c r="AY753" s="264" t="s">
        <v>120</v>
      </c>
    </row>
    <row r="754" s="13" customFormat="1">
      <c r="A754" s="13"/>
      <c r="B754" s="244"/>
      <c r="C754" s="245"/>
      <c r="D754" s="240" t="s">
        <v>131</v>
      </c>
      <c r="E754" s="246" t="s">
        <v>19</v>
      </c>
      <c r="F754" s="247" t="s">
        <v>1371</v>
      </c>
      <c r="G754" s="245"/>
      <c r="H754" s="246" t="s">
        <v>19</v>
      </c>
      <c r="I754" s="248"/>
      <c r="J754" s="245"/>
      <c r="K754" s="245"/>
      <c r="L754" s="249"/>
      <c r="M754" s="250"/>
      <c r="N754" s="251"/>
      <c r="O754" s="251"/>
      <c r="P754" s="251"/>
      <c r="Q754" s="251"/>
      <c r="R754" s="251"/>
      <c r="S754" s="251"/>
      <c r="T754" s="252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53" t="s">
        <v>131</v>
      </c>
      <c r="AU754" s="253" t="s">
        <v>78</v>
      </c>
      <c r="AV754" s="13" t="s">
        <v>76</v>
      </c>
      <c r="AW754" s="13" t="s">
        <v>31</v>
      </c>
      <c r="AX754" s="13" t="s">
        <v>69</v>
      </c>
      <c r="AY754" s="253" t="s">
        <v>120</v>
      </c>
    </row>
    <row r="755" s="14" customFormat="1">
      <c r="A755" s="14"/>
      <c r="B755" s="254"/>
      <c r="C755" s="255"/>
      <c r="D755" s="240" t="s">
        <v>131</v>
      </c>
      <c r="E755" s="256" t="s">
        <v>19</v>
      </c>
      <c r="F755" s="257" t="s">
        <v>1372</v>
      </c>
      <c r="G755" s="255"/>
      <c r="H755" s="258">
        <v>12.925000000000001</v>
      </c>
      <c r="I755" s="259"/>
      <c r="J755" s="255"/>
      <c r="K755" s="255"/>
      <c r="L755" s="260"/>
      <c r="M755" s="261"/>
      <c r="N755" s="262"/>
      <c r="O755" s="262"/>
      <c r="P755" s="262"/>
      <c r="Q755" s="262"/>
      <c r="R755" s="262"/>
      <c r="S755" s="262"/>
      <c r="T755" s="263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4" t="s">
        <v>131</v>
      </c>
      <c r="AU755" s="264" t="s">
        <v>78</v>
      </c>
      <c r="AV755" s="14" t="s">
        <v>78</v>
      </c>
      <c r="AW755" s="14" t="s">
        <v>31</v>
      </c>
      <c r="AX755" s="14" t="s">
        <v>69</v>
      </c>
      <c r="AY755" s="264" t="s">
        <v>120</v>
      </c>
    </row>
    <row r="756" s="15" customFormat="1">
      <c r="A756" s="15"/>
      <c r="B756" s="269"/>
      <c r="C756" s="270"/>
      <c r="D756" s="240" t="s">
        <v>131</v>
      </c>
      <c r="E756" s="271" t="s">
        <v>19</v>
      </c>
      <c r="F756" s="272" t="s">
        <v>274</v>
      </c>
      <c r="G756" s="270"/>
      <c r="H756" s="273">
        <v>13.906000000000001</v>
      </c>
      <c r="I756" s="274"/>
      <c r="J756" s="270"/>
      <c r="K756" s="270"/>
      <c r="L756" s="275"/>
      <c r="M756" s="276"/>
      <c r="N756" s="277"/>
      <c r="O756" s="277"/>
      <c r="P756" s="277"/>
      <c r="Q756" s="277"/>
      <c r="R756" s="277"/>
      <c r="S756" s="277"/>
      <c r="T756" s="278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T756" s="279" t="s">
        <v>131</v>
      </c>
      <c r="AU756" s="279" t="s">
        <v>78</v>
      </c>
      <c r="AV756" s="15" t="s">
        <v>141</v>
      </c>
      <c r="AW756" s="15" t="s">
        <v>31</v>
      </c>
      <c r="AX756" s="15" t="s">
        <v>76</v>
      </c>
      <c r="AY756" s="279" t="s">
        <v>120</v>
      </c>
    </row>
    <row r="757" s="2" customFormat="1" ht="16.5" customHeight="1">
      <c r="A757" s="39"/>
      <c r="B757" s="40"/>
      <c r="C757" s="227" t="s">
        <v>1373</v>
      </c>
      <c r="D757" s="227" t="s">
        <v>123</v>
      </c>
      <c r="E757" s="228" t="s">
        <v>1374</v>
      </c>
      <c r="F757" s="229" t="s">
        <v>1375</v>
      </c>
      <c r="G757" s="230" t="s">
        <v>268</v>
      </c>
      <c r="H757" s="231">
        <v>13.579000000000001</v>
      </c>
      <c r="I757" s="232"/>
      <c r="J757" s="233">
        <f>ROUND(I757*H757,2)</f>
        <v>0</v>
      </c>
      <c r="K757" s="229" t="s">
        <v>127</v>
      </c>
      <c r="L757" s="45"/>
      <c r="M757" s="234" t="s">
        <v>19</v>
      </c>
      <c r="N757" s="235" t="s">
        <v>40</v>
      </c>
      <c r="O757" s="85"/>
      <c r="P757" s="236">
        <f>O757*H757</f>
        <v>0</v>
      </c>
      <c r="Q757" s="236">
        <v>0.079799999999999996</v>
      </c>
      <c r="R757" s="236">
        <f>Q757*H757</f>
        <v>1.0836041999999999</v>
      </c>
      <c r="S757" s="236">
        <v>0</v>
      </c>
      <c r="T757" s="237">
        <f>S757*H757</f>
        <v>0</v>
      </c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R757" s="238" t="s">
        <v>141</v>
      </c>
      <c r="AT757" s="238" t="s">
        <v>123</v>
      </c>
      <c r="AU757" s="238" t="s">
        <v>78</v>
      </c>
      <c r="AY757" s="18" t="s">
        <v>120</v>
      </c>
      <c r="BE757" s="239">
        <f>IF(N757="základní",J757,0)</f>
        <v>0</v>
      </c>
      <c r="BF757" s="239">
        <f>IF(N757="snížená",J757,0)</f>
        <v>0</v>
      </c>
      <c r="BG757" s="239">
        <f>IF(N757="zákl. přenesená",J757,0)</f>
        <v>0</v>
      </c>
      <c r="BH757" s="239">
        <f>IF(N757="sníž. přenesená",J757,0)</f>
        <v>0</v>
      </c>
      <c r="BI757" s="239">
        <f>IF(N757="nulová",J757,0)</f>
        <v>0</v>
      </c>
      <c r="BJ757" s="18" t="s">
        <v>76</v>
      </c>
      <c r="BK757" s="239">
        <f>ROUND(I757*H757,2)</f>
        <v>0</v>
      </c>
      <c r="BL757" s="18" t="s">
        <v>141</v>
      </c>
      <c r="BM757" s="238" t="s">
        <v>1376</v>
      </c>
    </row>
    <row r="758" s="2" customFormat="1">
      <c r="A758" s="39"/>
      <c r="B758" s="40"/>
      <c r="C758" s="41"/>
      <c r="D758" s="240" t="s">
        <v>130</v>
      </c>
      <c r="E758" s="41"/>
      <c r="F758" s="241" t="s">
        <v>1377</v>
      </c>
      <c r="G758" s="41"/>
      <c r="H758" s="41"/>
      <c r="I758" s="147"/>
      <c r="J758" s="41"/>
      <c r="K758" s="41"/>
      <c r="L758" s="45"/>
      <c r="M758" s="242"/>
      <c r="N758" s="243"/>
      <c r="O758" s="85"/>
      <c r="P758" s="85"/>
      <c r="Q758" s="85"/>
      <c r="R758" s="85"/>
      <c r="S758" s="85"/>
      <c r="T758" s="86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T758" s="18" t="s">
        <v>130</v>
      </c>
      <c r="AU758" s="18" t="s">
        <v>78</v>
      </c>
    </row>
    <row r="759" s="13" customFormat="1">
      <c r="A759" s="13"/>
      <c r="B759" s="244"/>
      <c r="C759" s="245"/>
      <c r="D759" s="240" t="s">
        <v>131</v>
      </c>
      <c r="E759" s="246" t="s">
        <v>19</v>
      </c>
      <c r="F759" s="247" t="s">
        <v>1378</v>
      </c>
      <c r="G759" s="245"/>
      <c r="H759" s="246" t="s">
        <v>19</v>
      </c>
      <c r="I759" s="248"/>
      <c r="J759" s="245"/>
      <c r="K759" s="245"/>
      <c r="L759" s="249"/>
      <c r="M759" s="250"/>
      <c r="N759" s="251"/>
      <c r="O759" s="251"/>
      <c r="P759" s="251"/>
      <c r="Q759" s="251"/>
      <c r="R759" s="251"/>
      <c r="S759" s="251"/>
      <c r="T759" s="252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53" t="s">
        <v>131</v>
      </c>
      <c r="AU759" s="253" t="s">
        <v>78</v>
      </c>
      <c r="AV759" s="13" t="s">
        <v>76</v>
      </c>
      <c r="AW759" s="13" t="s">
        <v>31</v>
      </c>
      <c r="AX759" s="13" t="s">
        <v>69</v>
      </c>
      <c r="AY759" s="253" t="s">
        <v>120</v>
      </c>
    </row>
    <row r="760" s="14" customFormat="1">
      <c r="A760" s="14"/>
      <c r="B760" s="254"/>
      <c r="C760" s="255"/>
      <c r="D760" s="240" t="s">
        <v>131</v>
      </c>
      <c r="E760" s="256" t="s">
        <v>19</v>
      </c>
      <c r="F760" s="257" t="s">
        <v>1379</v>
      </c>
      <c r="G760" s="255"/>
      <c r="H760" s="258">
        <v>0.65400000000000003</v>
      </c>
      <c r="I760" s="259"/>
      <c r="J760" s="255"/>
      <c r="K760" s="255"/>
      <c r="L760" s="260"/>
      <c r="M760" s="261"/>
      <c r="N760" s="262"/>
      <c r="O760" s="262"/>
      <c r="P760" s="262"/>
      <c r="Q760" s="262"/>
      <c r="R760" s="262"/>
      <c r="S760" s="262"/>
      <c r="T760" s="263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64" t="s">
        <v>131</v>
      </c>
      <c r="AU760" s="264" t="s">
        <v>78</v>
      </c>
      <c r="AV760" s="14" t="s">
        <v>78</v>
      </c>
      <c r="AW760" s="14" t="s">
        <v>31</v>
      </c>
      <c r="AX760" s="14" t="s">
        <v>69</v>
      </c>
      <c r="AY760" s="264" t="s">
        <v>120</v>
      </c>
    </row>
    <row r="761" s="13" customFormat="1">
      <c r="A761" s="13"/>
      <c r="B761" s="244"/>
      <c r="C761" s="245"/>
      <c r="D761" s="240" t="s">
        <v>131</v>
      </c>
      <c r="E761" s="246" t="s">
        <v>19</v>
      </c>
      <c r="F761" s="247" t="s">
        <v>1371</v>
      </c>
      <c r="G761" s="245"/>
      <c r="H761" s="246" t="s">
        <v>19</v>
      </c>
      <c r="I761" s="248"/>
      <c r="J761" s="245"/>
      <c r="K761" s="245"/>
      <c r="L761" s="249"/>
      <c r="M761" s="250"/>
      <c r="N761" s="251"/>
      <c r="O761" s="251"/>
      <c r="P761" s="251"/>
      <c r="Q761" s="251"/>
      <c r="R761" s="251"/>
      <c r="S761" s="251"/>
      <c r="T761" s="252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53" t="s">
        <v>131</v>
      </c>
      <c r="AU761" s="253" t="s">
        <v>78</v>
      </c>
      <c r="AV761" s="13" t="s">
        <v>76</v>
      </c>
      <c r="AW761" s="13" t="s">
        <v>31</v>
      </c>
      <c r="AX761" s="13" t="s">
        <v>69</v>
      </c>
      <c r="AY761" s="253" t="s">
        <v>120</v>
      </c>
    </row>
    <row r="762" s="14" customFormat="1">
      <c r="A762" s="14"/>
      <c r="B762" s="254"/>
      <c r="C762" s="255"/>
      <c r="D762" s="240" t="s">
        <v>131</v>
      </c>
      <c r="E762" s="256" t="s">
        <v>19</v>
      </c>
      <c r="F762" s="257" t="s">
        <v>1372</v>
      </c>
      <c r="G762" s="255"/>
      <c r="H762" s="258">
        <v>12.925000000000001</v>
      </c>
      <c r="I762" s="259"/>
      <c r="J762" s="255"/>
      <c r="K762" s="255"/>
      <c r="L762" s="260"/>
      <c r="M762" s="261"/>
      <c r="N762" s="262"/>
      <c r="O762" s="262"/>
      <c r="P762" s="262"/>
      <c r="Q762" s="262"/>
      <c r="R762" s="262"/>
      <c r="S762" s="262"/>
      <c r="T762" s="263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64" t="s">
        <v>131</v>
      </c>
      <c r="AU762" s="264" t="s">
        <v>78</v>
      </c>
      <c r="AV762" s="14" t="s">
        <v>78</v>
      </c>
      <c r="AW762" s="14" t="s">
        <v>31</v>
      </c>
      <c r="AX762" s="14" t="s">
        <v>69</v>
      </c>
      <c r="AY762" s="264" t="s">
        <v>120</v>
      </c>
    </row>
    <row r="763" s="15" customFormat="1">
      <c r="A763" s="15"/>
      <c r="B763" s="269"/>
      <c r="C763" s="270"/>
      <c r="D763" s="240" t="s">
        <v>131</v>
      </c>
      <c r="E763" s="271" t="s">
        <v>19</v>
      </c>
      <c r="F763" s="272" t="s">
        <v>274</v>
      </c>
      <c r="G763" s="270"/>
      <c r="H763" s="273">
        <v>13.579000000000001</v>
      </c>
      <c r="I763" s="274"/>
      <c r="J763" s="270"/>
      <c r="K763" s="270"/>
      <c r="L763" s="275"/>
      <c r="M763" s="276"/>
      <c r="N763" s="277"/>
      <c r="O763" s="277"/>
      <c r="P763" s="277"/>
      <c r="Q763" s="277"/>
      <c r="R763" s="277"/>
      <c r="S763" s="277"/>
      <c r="T763" s="278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T763" s="279" t="s">
        <v>131</v>
      </c>
      <c r="AU763" s="279" t="s">
        <v>78</v>
      </c>
      <c r="AV763" s="15" t="s">
        <v>141</v>
      </c>
      <c r="AW763" s="15" t="s">
        <v>31</v>
      </c>
      <c r="AX763" s="15" t="s">
        <v>76</v>
      </c>
      <c r="AY763" s="279" t="s">
        <v>120</v>
      </c>
    </row>
    <row r="764" s="2" customFormat="1" ht="16.5" customHeight="1">
      <c r="A764" s="39"/>
      <c r="B764" s="40"/>
      <c r="C764" s="227" t="s">
        <v>1380</v>
      </c>
      <c r="D764" s="227" t="s">
        <v>123</v>
      </c>
      <c r="E764" s="228" t="s">
        <v>1381</v>
      </c>
      <c r="F764" s="229" t="s">
        <v>1382</v>
      </c>
      <c r="G764" s="230" t="s">
        <v>268</v>
      </c>
      <c r="H764" s="231">
        <v>42.045000000000002</v>
      </c>
      <c r="I764" s="232"/>
      <c r="J764" s="233">
        <f>ROUND(I764*H764,2)</f>
        <v>0</v>
      </c>
      <c r="K764" s="229" t="s">
        <v>127</v>
      </c>
      <c r="L764" s="45"/>
      <c r="M764" s="234" t="s">
        <v>19</v>
      </c>
      <c r="N764" s="235" t="s">
        <v>40</v>
      </c>
      <c r="O764" s="85"/>
      <c r="P764" s="236">
        <f>O764*H764</f>
        <v>0</v>
      </c>
      <c r="Q764" s="236">
        <v>0.1197</v>
      </c>
      <c r="R764" s="236">
        <f>Q764*H764</f>
        <v>5.0327865000000003</v>
      </c>
      <c r="S764" s="236">
        <v>0</v>
      </c>
      <c r="T764" s="237">
        <f>S764*H764</f>
        <v>0</v>
      </c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R764" s="238" t="s">
        <v>141</v>
      </c>
      <c r="AT764" s="238" t="s">
        <v>123</v>
      </c>
      <c r="AU764" s="238" t="s">
        <v>78</v>
      </c>
      <c r="AY764" s="18" t="s">
        <v>120</v>
      </c>
      <c r="BE764" s="239">
        <f>IF(N764="základní",J764,0)</f>
        <v>0</v>
      </c>
      <c r="BF764" s="239">
        <f>IF(N764="snížená",J764,0)</f>
        <v>0</v>
      </c>
      <c r="BG764" s="239">
        <f>IF(N764="zákl. přenesená",J764,0)</f>
        <v>0</v>
      </c>
      <c r="BH764" s="239">
        <f>IF(N764="sníž. přenesená",J764,0)</f>
        <v>0</v>
      </c>
      <c r="BI764" s="239">
        <f>IF(N764="nulová",J764,0)</f>
        <v>0</v>
      </c>
      <c r="BJ764" s="18" t="s">
        <v>76</v>
      </c>
      <c r="BK764" s="239">
        <f>ROUND(I764*H764,2)</f>
        <v>0</v>
      </c>
      <c r="BL764" s="18" t="s">
        <v>141</v>
      </c>
      <c r="BM764" s="238" t="s">
        <v>1383</v>
      </c>
    </row>
    <row r="765" s="2" customFormat="1">
      <c r="A765" s="39"/>
      <c r="B765" s="40"/>
      <c r="C765" s="41"/>
      <c r="D765" s="240" t="s">
        <v>130</v>
      </c>
      <c r="E765" s="41"/>
      <c r="F765" s="241" t="s">
        <v>1384</v>
      </c>
      <c r="G765" s="41"/>
      <c r="H765" s="41"/>
      <c r="I765" s="147"/>
      <c r="J765" s="41"/>
      <c r="K765" s="41"/>
      <c r="L765" s="45"/>
      <c r="M765" s="242"/>
      <c r="N765" s="243"/>
      <c r="O765" s="85"/>
      <c r="P765" s="85"/>
      <c r="Q765" s="85"/>
      <c r="R765" s="85"/>
      <c r="S765" s="85"/>
      <c r="T765" s="86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T765" s="18" t="s">
        <v>130</v>
      </c>
      <c r="AU765" s="18" t="s">
        <v>78</v>
      </c>
    </row>
    <row r="766" s="13" customFormat="1">
      <c r="A766" s="13"/>
      <c r="B766" s="244"/>
      <c r="C766" s="245"/>
      <c r="D766" s="240" t="s">
        <v>131</v>
      </c>
      <c r="E766" s="246" t="s">
        <v>19</v>
      </c>
      <c r="F766" s="247" t="s">
        <v>1385</v>
      </c>
      <c r="G766" s="245"/>
      <c r="H766" s="246" t="s">
        <v>19</v>
      </c>
      <c r="I766" s="248"/>
      <c r="J766" s="245"/>
      <c r="K766" s="245"/>
      <c r="L766" s="249"/>
      <c r="M766" s="250"/>
      <c r="N766" s="251"/>
      <c r="O766" s="251"/>
      <c r="P766" s="251"/>
      <c r="Q766" s="251"/>
      <c r="R766" s="251"/>
      <c r="S766" s="251"/>
      <c r="T766" s="252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53" t="s">
        <v>131</v>
      </c>
      <c r="AU766" s="253" t="s">
        <v>78</v>
      </c>
      <c r="AV766" s="13" t="s">
        <v>76</v>
      </c>
      <c r="AW766" s="13" t="s">
        <v>31</v>
      </c>
      <c r="AX766" s="13" t="s">
        <v>69</v>
      </c>
      <c r="AY766" s="253" t="s">
        <v>120</v>
      </c>
    </row>
    <row r="767" s="14" customFormat="1">
      <c r="A767" s="14"/>
      <c r="B767" s="254"/>
      <c r="C767" s="255"/>
      <c r="D767" s="240" t="s">
        <v>131</v>
      </c>
      <c r="E767" s="256" t="s">
        <v>19</v>
      </c>
      <c r="F767" s="257" t="s">
        <v>1386</v>
      </c>
      <c r="G767" s="255"/>
      <c r="H767" s="258">
        <v>3.27</v>
      </c>
      <c r="I767" s="259"/>
      <c r="J767" s="255"/>
      <c r="K767" s="255"/>
      <c r="L767" s="260"/>
      <c r="M767" s="261"/>
      <c r="N767" s="262"/>
      <c r="O767" s="262"/>
      <c r="P767" s="262"/>
      <c r="Q767" s="262"/>
      <c r="R767" s="262"/>
      <c r="S767" s="262"/>
      <c r="T767" s="263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4" t="s">
        <v>131</v>
      </c>
      <c r="AU767" s="264" t="s">
        <v>78</v>
      </c>
      <c r="AV767" s="14" t="s">
        <v>78</v>
      </c>
      <c r="AW767" s="14" t="s">
        <v>31</v>
      </c>
      <c r="AX767" s="14" t="s">
        <v>69</v>
      </c>
      <c r="AY767" s="264" t="s">
        <v>120</v>
      </c>
    </row>
    <row r="768" s="13" customFormat="1">
      <c r="A768" s="13"/>
      <c r="B768" s="244"/>
      <c r="C768" s="245"/>
      <c r="D768" s="240" t="s">
        <v>131</v>
      </c>
      <c r="E768" s="246" t="s">
        <v>19</v>
      </c>
      <c r="F768" s="247" t="s">
        <v>1387</v>
      </c>
      <c r="G768" s="245"/>
      <c r="H768" s="246" t="s">
        <v>19</v>
      </c>
      <c r="I768" s="248"/>
      <c r="J768" s="245"/>
      <c r="K768" s="245"/>
      <c r="L768" s="249"/>
      <c r="M768" s="250"/>
      <c r="N768" s="251"/>
      <c r="O768" s="251"/>
      <c r="P768" s="251"/>
      <c r="Q768" s="251"/>
      <c r="R768" s="251"/>
      <c r="S768" s="251"/>
      <c r="T768" s="252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53" t="s">
        <v>131</v>
      </c>
      <c r="AU768" s="253" t="s">
        <v>78</v>
      </c>
      <c r="AV768" s="13" t="s">
        <v>76</v>
      </c>
      <c r="AW768" s="13" t="s">
        <v>31</v>
      </c>
      <c r="AX768" s="13" t="s">
        <v>69</v>
      </c>
      <c r="AY768" s="253" t="s">
        <v>120</v>
      </c>
    </row>
    <row r="769" s="14" customFormat="1">
      <c r="A769" s="14"/>
      <c r="B769" s="254"/>
      <c r="C769" s="255"/>
      <c r="D769" s="240" t="s">
        <v>131</v>
      </c>
      <c r="E769" s="256" t="s">
        <v>19</v>
      </c>
      <c r="F769" s="257" t="s">
        <v>1388</v>
      </c>
      <c r="G769" s="255"/>
      <c r="H769" s="258">
        <v>38.774999999999999</v>
      </c>
      <c r="I769" s="259"/>
      <c r="J769" s="255"/>
      <c r="K769" s="255"/>
      <c r="L769" s="260"/>
      <c r="M769" s="261"/>
      <c r="N769" s="262"/>
      <c r="O769" s="262"/>
      <c r="P769" s="262"/>
      <c r="Q769" s="262"/>
      <c r="R769" s="262"/>
      <c r="S769" s="262"/>
      <c r="T769" s="263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4" t="s">
        <v>131</v>
      </c>
      <c r="AU769" s="264" t="s">
        <v>78</v>
      </c>
      <c r="AV769" s="14" t="s">
        <v>78</v>
      </c>
      <c r="AW769" s="14" t="s">
        <v>31</v>
      </c>
      <c r="AX769" s="14" t="s">
        <v>69</v>
      </c>
      <c r="AY769" s="264" t="s">
        <v>120</v>
      </c>
    </row>
    <row r="770" s="15" customFormat="1">
      <c r="A770" s="15"/>
      <c r="B770" s="269"/>
      <c r="C770" s="270"/>
      <c r="D770" s="240" t="s">
        <v>131</v>
      </c>
      <c r="E770" s="271" t="s">
        <v>19</v>
      </c>
      <c r="F770" s="272" t="s">
        <v>274</v>
      </c>
      <c r="G770" s="270"/>
      <c r="H770" s="273">
        <v>42.045000000000002</v>
      </c>
      <c r="I770" s="274"/>
      <c r="J770" s="270"/>
      <c r="K770" s="270"/>
      <c r="L770" s="275"/>
      <c r="M770" s="276"/>
      <c r="N770" s="277"/>
      <c r="O770" s="277"/>
      <c r="P770" s="277"/>
      <c r="Q770" s="277"/>
      <c r="R770" s="277"/>
      <c r="S770" s="277"/>
      <c r="T770" s="278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T770" s="279" t="s">
        <v>131</v>
      </c>
      <c r="AU770" s="279" t="s">
        <v>78</v>
      </c>
      <c r="AV770" s="15" t="s">
        <v>141</v>
      </c>
      <c r="AW770" s="15" t="s">
        <v>31</v>
      </c>
      <c r="AX770" s="15" t="s">
        <v>76</v>
      </c>
      <c r="AY770" s="279" t="s">
        <v>120</v>
      </c>
    </row>
    <row r="771" s="2" customFormat="1" ht="16.5" customHeight="1">
      <c r="A771" s="39"/>
      <c r="B771" s="40"/>
      <c r="C771" s="227" t="s">
        <v>1389</v>
      </c>
      <c r="D771" s="227" t="s">
        <v>123</v>
      </c>
      <c r="E771" s="228" t="s">
        <v>1390</v>
      </c>
      <c r="F771" s="229" t="s">
        <v>1391</v>
      </c>
      <c r="G771" s="230" t="s">
        <v>268</v>
      </c>
      <c r="H771" s="231">
        <v>38.774999999999999</v>
      </c>
      <c r="I771" s="232"/>
      <c r="J771" s="233">
        <f>ROUND(I771*H771,2)</f>
        <v>0</v>
      </c>
      <c r="K771" s="229" t="s">
        <v>127</v>
      </c>
      <c r="L771" s="45"/>
      <c r="M771" s="234" t="s">
        <v>19</v>
      </c>
      <c r="N771" s="235" t="s">
        <v>40</v>
      </c>
      <c r="O771" s="85"/>
      <c r="P771" s="236">
        <f>O771*H771</f>
        <v>0</v>
      </c>
      <c r="Q771" s="236">
        <v>0.15959999999999999</v>
      </c>
      <c r="R771" s="236">
        <f>Q771*H771</f>
        <v>6.1884899999999998</v>
      </c>
      <c r="S771" s="236">
        <v>0</v>
      </c>
      <c r="T771" s="237">
        <f>S771*H771</f>
        <v>0</v>
      </c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R771" s="238" t="s">
        <v>141</v>
      </c>
      <c r="AT771" s="238" t="s">
        <v>123</v>
      </c>
      <c r="AU771" s="238" t="s">
        <v>78</v>
      </c>
      <c r="AY771" s="18" t="s">
        <v>120</v>
      </c>
      <c r="BE771" s="239">
        <f>IF(N771="základní",J771,0)</f>
        <v>0</v>
      </c>
      <c r="BF771" s="239">
        <f>IF(N771="snížená",J771,0)</f>
        <v>0</v>
      </c>
      <c r="BG771" s="239">
        <f>IF(N771="zákl. přenesená",J771,0)</f>
        <v>0</v>
      </c>
      <c r="BH771" s="239">
        <f>IF(N771="sníž. přenesená",J771,0)</f>
        <v>0</v>
      </c>
      <c r="BI771" s="239">
        <f>IF(N771="nulová",J771,0)</f>
        <v>0</v>
      </c>
      <c r="BJ771" s="18" t="s">
        <v>76</v>
      </c>
      <c r="BK771" s="239">
        <f>ROUND(I771*H771,2)</f>
        <v>0</v>
      </c>
      <c r="BL771" s="18" t="s">
        <v>141</v>
      </c>
      <c r="BM771" s="238" t="s">
        <v>1392</v>
      </c>
    </row>
    <row r="772" s="2" customFormat="1">
      <c r="A772" s="39"/>
      <c r="B772" s="40"/>
      <c r="C772" s="41"/>
      <c r="D772" s="240" t="s">
        <v>130</v>
      </c>
      <c r="E772" s="41"/>
      <c r="F772" s="241" t="s">
        <v>1393</v>
      </c>
      <c r="G772" s="41"/>
      <c r="H772" s="41"/>
      <c r="I772" s="147"/>
      <c r="J772" s="41"/>
      <c r="K772" s="41"/>
      <c r="L772" s="45"/>
      <c r="M772" s="242"/>
      <c r="N772" s="243"/>
      <c r="O772" s="85"/>
      <c r="P772" s="85"/>
      <c r="Q772" s="85"/>
      <c r="R772" s="85"/>
      <c r="S772" s="85"/>
      <c r="T772" s="86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T772" s="18" t="s">
        <v>130</v>
      </c>
      <c r="AU772" s="18" t="s">
        <v>78</v>
      </c>
    </row>
    <row r="773" s="13" customFormat="1">
      <c r="A773" s="13"/>
      <c r="B773" s="244"/>
      <c r="C773" s="245"/>
      <c r="D773" s="240" t="s">
        <v>131</v>
      </c>
      <c r="E773" s="246" t="s">
        <v>19</v>
      </c>
      <c r="F773" s="247" t="s">
        <v>1387</v>
      </c>
      <c r="G773" s="245"/>
      <c r="H773" s="246" t="s">
        <v>19</v>
      </c>
      <c r="I773" s="248"/>
      <c r="J773" s="245"/>
      <c r="K773" s="245"/>
      <c r="L773" s="249"/>
      <c r="M773" s="250"/>
      <c r="N773" s="251"/>
      <c r="O773" s="251"/>
      <c r="P773" s="251"/>
      <c r="Q773" s="251"/>
      <c r="R773" s="251"/>
      <c r="S773" s="251"/>
      <c r="T773" s="252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53" t="s">
        <v>131</v>
      </c>
      <c r="AU773" s="253" t="s">
        <v>78</v>
      </c>
      <c r="AV773" s="13" t="s">
        <v>76</v>
      </c>
      <c r="AW773" s="13" t="s">
        <v>31</v>
      </c>
      <c r="AX773" s="13" t="s">
        <v>69</v>
      </c>
      <c r="AY773" s="253" t="s">
        <v>120</v>
      </c>
    </row>
    <row r="774" s="14" customFormat="1">
      <c r="A774" s="14"/>
      <c r="B774" s="254"/>
      <c r="C774" s="255"/>
      <c r="D774" s="240" t="s">
        <v>131</v>
      </c>
      <c r="E774" s="256" t="s">
        <v>19</v>
      </c>
      <c r="F774" s="257" t="s">
        <v>1388</v>
      </c>
      <c r="G774" s="255"/>
      <c r="H774" s="258">
        <v>38.774999999999999</v>
      </c>
      <c r="I774" s="259"/>
      <c r="J774" s="255"/>
      <c r="K774" s="255"/>
      <c r="L774" s="260"/>
      <c r="M774" s="261"/>
      <c r="N774" s="262"/>
      <c r="O774" s="262"/>
      <c r="P774" s="262"/>
      <c r="Q774" s="262"/>
      <c r="R774" s="262"/>
      <c r="S774" s="262"/>
      <c r="T774" s="263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64" t="s">
        <v>131</v>
      </c>
      <c r="AU774" s="264" t="s">
        <v>78</v>
      </c>
      <c r="AV774" s="14" t="s">
        <v>78</v>
      </c>
      <c r="AW774" s="14" t="s">
        <v>31</v>
      </c>
      <c r="AX774" s="14" t="s">
        <v>76</v>
      </c>
      <c r="AY774" s="264" t="s">
        <v>120</v>
      </c>
    </row>
    <row r="775" s="2" customFormat="1" ht="16.5" customHeight="1">
      <c r="A775" s="39"/>
      <c r="B775" s="40"/>
      <c r="C775" s="227" t="s">
        <v>1394</v>
      </c>
      <c r="D775" s="227" t="s">
        <v>123</v>
      </c>
      <c r="E775" s="228" t="s">
        <v>1395</v>
      </c>
      <c r="F775" s="229" t="s">
        <v>1396</v>
      </c>
      <c r="G775" s="230" t="s">
        <v>268</v>
      </c>
      <c r="H775" s="231">
        <v>29.399999999999999</v>
      </c>
      <c r="I775" s="232"/>
      <c r="J775" s="233">
        <f>ROUND(I775*H775,2)</f>
        <v>0</v>
      </c>
      <c r="K775" s="229" t="s">
        <v>127</v>
      </c>
      <c r="L775" s="45"/>
      <c r="M775" s="234" t="s">
        <v>19</v>
      </c>
      <c r="N775" s="235" t="s">
        <v>40</v>
      </c>
      <c r="O775" s="85"/>
      <c r="P775" s="236">
        <f>O775*H775</f>
        <v>0</v>
      </c>
      <c r="Q775" s="236">
        <v>0.019429999999999999</v>
      </c>
      <c r="R775" s="236">
        <f>Q775*H775</f>
        <v>0.57124199999999992</v>
      </c>
      <c r="S775" s="236">
        <v>0</v>
      </c>
      <c r="T775" s="237">
        <f>S775*H775</f>
        <v>0</v>
      </c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R775" s="238" t="s">
        <v>141</v>
      </c>
      <c r="AT775" s="238" t="s">
        <v>123</v>
      </c>
      <c r="AU775" s="238" t="s">
        <v>78</v>
      </c>
      <c r="AY775" s="18" t="s">
        <v>120</v>
      </c>
      <c r="BE775" s="239">
        <f>IF(N775="základní",J775,0)</f>
        <v>0</v>
      </c>
      <c r="BF775" s="239">
        <f>IF(N775="snížená",J775,0)</f>
        <v>0</v>
      </c>
      <c r="BG775" s="239">
        <f>IF(N775="zákl. přenesená",J775,0)</f>
        <v>0</v>
      </c>
      <c r="BH775" s="239">
        <f>IF(N775="sníž. přenesená",J775,0)</f>
        <v>0</v>
      </c>
      <c r="BI775" s="239">
        <f>IF(N775="nulová",J775,0)</f>
        <v>0</v>
      </c>
      <c r="BJ775" s="18" t="s">
        <v>76</v>
      </c>
      <c r="BK775" s="239">
        <f>ROUND(I775*H775,2)</f>
        <v>0</v>
      </c>
      <c r="BL775" s="18" t="s">
        <v>141</v>
      </c>
      <c r="BM775" s="238" t="s">
        <v>1397</v>
      </c>
    </row>
    <row r="776" s="2" customFormat="1">
      <c r="A776" s="39"/>
      <c r="B776" s="40"/>
      <c r="C776" s="41"/>
      <c r="D776" s="240" t="s">
        <v>130</v>
      </c>
      <c r="E776" s="41"/>
      <c r="F776" s="241" t="s">
        <v>1398</v>
      </c>
      <c r="G776" s="41"/>
      <c r="H776" s="41"/>
      <c r="I776" s="147"/>
      <c r="J776" s="41"/>
      <c r="K776" s="41"/>
      <c r="L776" s="45"/>
      <c r="M776" s="242"/>
      <c r="N776" s="243"/>
      <c r="O776" s="85"/>
      <c r="P776" s="85"/>
      <c r="Q776" s="85"/>
      <c r="R776" s="85"/>
      <c r="S776" s="85"/>
      <c r="T776" s="86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T776" s="18" t="s">
        <v>130</v>
      </c>
      <c r="AU776" s="18" t="s">
        <v>78</v>
      </c>
    </row>
    <row r="777" s="13" customFormat="1">
      <c r="A777" s="13"/>
      <c r="B777" s="244"/>
      <c r="C777" s="245"/>
      <c r="D777" s="240" t="s">
        <v>131</v>
      </c>
      <c r="E777" s="246" t="s">
        <v>19</v>
      </c>
      <c r="F777" s="247" t="s">
        <v>1399</v>
      </c>
      <c r="G777" s="245"/>
      <c r="H777" s="246" t="s">
        <v>19</v>
      </c>
      <c r="I777" s="248"/>
      <c r="J777" s="245"/>
      <c r="K777" s="245"/>
      <c r="L777" s="249"/>
      <c r="M777" s="250"/>
      <c r="N777" s="251"/>
      <c r="O777" s="251"/>
      <c r="P777" s="251"/>
      <c r="Q777" s="251"/>
      <c r="R777" s="251"/>
      <c r="S777" s="251"/>
      <c r="T777" s="252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53" t="s">
        <v>131</v>
      </c>
      <c r="AU777" s="253" t="s">
        <v>78</v>
      </c>
      <c r="AV777" s="13" t="s">
        <v>76</v>
      </c>
      <c r="AW777" s="13" t="s">
        <v>31</v>
      </c>
      <c r="AX777" s="13" t="s">
        <v>69</v>
      </c>
      <c r="AY777" s="253" t="s">
        <v>120</v>
      </c>
    </row>
    <row r="778" s="14" customFormat="1">
      <c r="A778" s="14"/>
      <c r="B778" s="254"/>
      <c r="C778" s="255"/>
      <c r="D778" s="240" t="s">
        <v>131</v>
      </c>
      <c r="E778" s="256" t="s">
        <v>19</v>
      </c>
      <c r="F778" s="257" t="s">
        <v>1400</v>
      </c>
      <c r="G778" s="255"/>
      <c r="H778" s="258">
        <v>29.399999999999999</v>
      </c>
      <c r="I778" s="259"/>
      <c r="J778" s="255"/>
      <c r="K778" s="255"/>
      <c r="L778" s="260"/>
      <c r="M778" s="261"/>
      <c r="N778" s="262"/>
      <c r="O778" s="262"/>
      <c r="P778" s="262"/>
      <c r="Q778" s="262"/>
      <c r="R778" s="262"/>
      <c r="S778" s="262"/>
      <c r="T778" s="263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4" t="s">
        <v>131</v>
      </c>
      <c r="AU778" s="264" t="s">
        <v>78</v>
      </c>
      <c r="AV778" s="14" t="s">
        <v>78</v>
      </c>
      <c r="AW778" s="14" t="s">
        <v>31</v>
      </c>
      <c r="AX778" s="14" t="s">
        <v>76</v>
      </c>
      <c r="AY778" s="264" t="s">
        <v>120</v>
      </c>
    </row>
    <row r="779" s="2" customFormat="1" ht="16.5" customHeight="1">
      <c r="A779" s="39"/>
      <c r="B779" s="40"/>
      <c r="C779" s="227" t="s">
        <v>1401</v>
      </c>
      <c r="D779" s="227" t="s">
        <v>123</v>
      </c>
      <c r="E779" s="228" t="s">
        <v>1402</v>
      </c>
      <c r="F779" s="229" t="s">
        <v>1403</v>
      </c>
      <c r="G779" s="230" t="s">
        <v>268</v>
      </c>
      <c r="H779" s="231">
        <v>29.399999999999999</v>
      </c>
      <c r="I779" s="232"/>
      <c r="J779" s="233">
        <f>ROUND(I779*H779,2)</f>
        <v>0</v>
      </c>
      <c r="K779" s="229" t="s">
        <v>127</v>
      </c>
      <c r="L779" s="45"/>
      <c r="M779" s="234" t="s">
        <v>19</v>
      </c>
      <c r="N779" s="235" t="s">
        <v>40</v>
      </c>
      <c r="O779" s="85"/>
      <c r="P779" s="236">
        <f>O779*H779</f>
        <v>0</v>
      </c>
      <c r="Q779" s="236">
        <v>0.038850000000000003</v>
      </c>
      <c r="R779" s="236">
        <f>Q779*H779</f>
        <v>1.14219</v>
      </c>
      <c r="S779" s="236">
        <v>0</v>
      </c>
      <c r="T779" s="237">
        <f>S779*H779</f>
        <v>0</v>
      </c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R779" s="238" t="s">
        <v>141</v>
      </c>
      <c r="AT779" s="238" t="s">
        <v>123</v>
      </c>
      <c r="AU779" s="238" t="s">
        <v>78</v>
      </c>
      <c r="AY779" s="18" t="s">
        <v>120</v>
      </c>
      <c r="BE779" s="239">
        <f>IF(N779="základní",J779,0)</f>
        <v>0</v>
      </c>
      <c r="BF779" s="239">
        <f>IF(N779="snížená",J779,0)</f>
        <v>0</v>
      </c>
      <c r="BG779" s="239">
        <f>IF(N779="zákl. přenesená",J779,0)</f>
        <v>0</v>
      </c>
      <c r="BH779" s="239">
        <f>IF(N779="sníž. přenesená",J779,0)</f>
        <v>0</v>
      </c>
      <c r="BI779" s="239">
        <f>IF(N779="nulová",J779,0)</f>
        <v>0</v>
      </c>
      <c r="BJ779" s="18" t="s">
        <v>76</v>
      </c>
      <c r="BK779" s="239">
        <f>ROUND(I779*H779,2)</f>
        <v>0</v>
      </c>
      <c r="BL779" s="18" t="s">
        <v>141</v>
      </c>
      <c r="BM779" s="238" t="s">
        <v>1404</v>
      </c>
    </row>
    <row r="780" s="2" customFormat="1">
      <c r="A780" s="39"/>
      <c r="B780" s="40"/>
      <c r="C780" s="41"/>
      <c r="D780" s="240" t="s">
        <v>130</v>
      </c>
      <c r="E780" s="41"/>
      <c r="F780" s="241" t="s">
        <v>1405</v>
      </c>
      <c r="G780" s="41"/>
      <c r="H780" s="41"/>
      <c r="I780" s="147"/>
      <c r="J780" s="41"/>
      <c r="K780" s="41"/>
      <c r="L780" s="45"/>
      <c r="M780" s="242"/>
      <c r="N780" s="243"/>
      <c r="O780" s="85"/>
      <c r="P780" s="85"/>
      <c r="Q780" s="85"/>
      <c r="R780" s="85"/>
      <c r="S780" s="85"/>
      <c r="T780" s="86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T780" s="18" t="s">
        <v>130</v>
      </c>
      <c r="AU780" s="18" t="s">
        <v>78</v>
      </c>
    </row>
    <row r="781" s="13" customFormat="1">
      <c r="A781" s="13"/>
      <c r="B781" s="244"/>
      <c r="C781" s="245"/>
      <c r="D781" s="240" t="s">
        <v>131</v>
      </c>
      <c r="E781" s="246" t="s">
        <v>19</v>
      </c>
      <c r="F781" s="247" t="s">
        <v>1399</v>
      </c>
      <c r="G781" s="245"/>
      <c r="H781" s="246" t="s">
        <v>19</v>
      </c>
      <c r="I781" s="248"/>
      <c r="J781" s="245"/>
      <c r="K781" s="245"/>
      <c r="L781" s="249"/>
      <c r="M781" s="250"/>
      <c r="N781" s="251"/>
      <c r="O781" s="251"/>
      <c r="P781" s="251"/>
      <c r="Q781" s="251"/>
      <c r="R781" s="251"/>
      <c r="S781" s="251"/>
      <c r="T781" s="252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53" t="s">
        <v>131</v>
      </c>
      <c r="AU781" s="253" t="s">
        <v>78</v>
      </c>
      <c r="AV781" s="13" t="s">
        <v>76</v>
      </c>
      <c r="AW781" s="13" t="s">
        <v>31</v>
      </c>
      <c r="AX781" s="13" t="s">
        <v>69</v>
      </c>
      <c r="AY781" s="253" t="s">
        <v>120</v>
      </c>
    </row>
    <row r="782" s="14" customFormat="1">
      <c r="A782" s="14"/>
      <c r="B782" s="254"/>
      <c r="C782" s="255"/>
      <c r="D782" s="240" t="s">
        <v>131</v>
      </c>
      <c r="E782" s="256" t="s">
        <v>19</v>
      </c>
      <c r="F782" s="257" t="s">
        <v>1400</v>
      </c>
      <c r="G782" s="255"/>
      <c r="H782" s="258">
        <v>29.399999999999999</v>
      </c>
      <c r="I782" s="259"/>
      <c r="J782" s="255"/>
      <c r="K782" s="255"/>
      <c r="L782" s="260"/>
      <c r="M782" s="261"/>
      <c r="N782" s="262"/>
      <c r="O782" s="262"/>
      <c r="P782" s="262"/>
      <c r="Q782" s="262"/>
      <c r="R782" s="262"/>
      <c r="S782" s="262"/>
      <c r="T782" s="263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4" t="s">
        <v>131</v>
      </c>
      <c r="AU782" s="264" t="s">
        <v>78</v>
      </c>
      <c r="AV782" s="14" t="s">
        <v>78</v>
      </c>
      <c r="AW782" s="14" t="s">
        <v>31</v>
      </c>
      <c r="AX782" s="14" t="s">
        <v>76</v>
      </c>
      <c r="AY782" s="264" t="s">
        <v>120</v>
      </c>
    </row>
    <row r="783" s="2" customFormat="1" ht="16.5" customHeight="1">
      <c r="A783" s="39"/>
      <c r="B783" s="40"/>
      <c r="C783" s="227" t="s">
        <v>1406</v>
      </c>
      <c r="D783" s="227" t="s">
        <v>123</v>
      </c>
      <c r="E783" s="228" t="s">
        <v>1407</v>
      </c>
      <c r="F783" s="229" t="s">
        <v>1408</v>
      </c>
      <c r="G783" s="230" t="s">
        <v>268</v>
      </c>
      <c r="H783" s="231">
        <v>29.399999999999999</v>
      </c>
      <c r="I783" s="232"/>
      <c r="J783" s="233">
        <f>ROUND(I783*H783,2)</f>
        <v>0</v>
      </c>
      <c r="K783" s="229" t="s">
        <v>127</v>
      </c>
      <c r="L783" s="45"/>
      <c r="M783" s="234" t="s">
        <v>19</v>
      </c>
      <c r="N783" s="235" t="s">
        <v>40</v>
      </c>
      <c r="O783" s="85"/>
      <c r="P783" s="236">
        <f>O783*H783</f>
        <v>0</v>
      </c>
      <c r="Q783" s="236">
        <v>0.079799999999999996</v>
      </c>
      <c r="R783" s="236">
        <f>Q783*H783</f>
        <v>2.34612</v>
      </c>
      <c r="S783" s="236">
        <v>0</v>
      </c>
      <c r="T783" s="237">
        <f>S783*H783</f>
        <v>0</v>
      </c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R783" s="238" t="s">
        <v>141</v>
      </c>
      <c r="AT783" s="238" t="s">
        <v>123</v>
      </c>
      <c r="AU783" s="238" t="s">
        <v>78</v>
      </c>
      <c r="AY783" s="18" t="s">
        <v>120</v>
      </c>
      <c r="BE783" s="239">
        <f>IF(N783="základní",J783,0)</f>
        <v>0</v>
      </c>
      <c r="BF783" s="239">
        <f>IF(N783="snížená",J783,0)</f>
        <v>0</v>
      </c>
      <c r="BG783" s="239">
        <f>IF(N783="zákl. přenesená",J783,0)</f>
        <v>0</v>
      </c>
      <c r="BH783" s="239">
        <f>IF(N783="sníž. přenesená",J783,0)</f>
        <v>0</v>
      </c>
      <c r="BI783" s="239">
        <f>IF(N783="nulová",J783,0)</f>
        <v>0</v>
      </c>
      <c r="BJ783" s="18" t="s">
        <v>76</v>
      </c>
      <c r="BK783" s="239">
        <f>ROUND(I783*H783,2)</f>
        <v>0</v>
      </c>
      <c r="BL783" s="18" t="s">
        <v>141</v>
      </c>
      <c r="BM783" s="238" t="s">
        <v>1409</v>
      </c>
    </row>
    <row r="784" s="2" customFormat="1">
      <c r="A784" s="39"/>
      <c r="B784" s="40"/>
      <c r="C784" s="41"/>
      <c r="D784" s="240" t="s">
        <v>130</v>
      </c>
      <c r="E784" s="41"/>
      <c r="F784" s="241" t="s">
        <v>1410</v>
      </c>
      <c r="G784" s="41"/>
      <c r="H784" s="41"/>
      <c r="I784" s="147"/>
      <c r="J784" s="41"/>
      <c r="K784" s="41"/>
      <c r="L784" s="45"/>
      <c r="M784" s="242"/>
      <c r="N784" s="243"/>
      <c r="O784" s="85"/>
      <c r="P784" s="85"/>
      <c r="Q784" s="85"/>
      <c r="R784" s="85"/>
      <c r="S784" s="85"/>
      <c r="T784" s="86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T784" s="18" t="s">
        <v>130</v>
      </c>
      <c r="AU784" s="18" t="s">
        <v>78</v>
      </c>
    </row>
    <row r="785" s="13" customFormat="1">
      <c r="A785" s="13"/>
      <c r="B785" s="244"/>
      <c r="C785" s="245"/>
      <c r="D785" s="240" t="s">
        <v>131</v>
      </c>
      <c r="E785" s="246" t="s">
        <v>19</v>
      </c>
      <c r="F785" s="247" t="s">
        <v>1399</v>
      </c>
      <c r="G785" s="245"/>
      <c r="H785" s="246" t="s">
        <v>19</v>
      </c>
      <c r="I785" s="248"/>
      <c r="J785" s="245"/>
      <c r="K785" s="245"/>
      <c r="L785" s="249"/>
      <c r="M785" s="250"/>
      <c r="N785" s="251"/>
      <c r="O785" s="251"/>
      <c r="P785" s="251"/>
      <c r="Q785" s="251"/>
      <c r="R785" s="251"/>
      <c r="S785" s="251"/>
      <c r="T785" s="252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53" t="s">
        <v>131</v>
      </c>
      <c r="AU785" s="253" t="s">
        <v>78</v>
      </c>
      <c r="AV785" s="13" t="s">
        <v>76</v>
      </c>
      <c r="AW785" s="13" t="s">
        <v>31</v>
      </c>
      <c r="AX785" s="13" t="s">
        <v>69</v>
      </c>
      <c r="AY785" s="253" t="s">
        <v>120</v>
      </c>
    </row>
    <row r="786" s="14" customFormat="1">
      <c r="A786" s="14"/>
      <c r="B786" s="254"/>
      <c r="C786" s="255"/>
      <c r="D786" s="240" t="s">
        <v>131</v>
      </c>
      <c r="E786" s="256" t="s">
        <v>19</v>
      </c>
      <c r="F786" s="257" t="s">
        <v>1400</v>
      </c>
      <c r="G786" s="255"/>
      <c r="H786" s="258">
        <v>29.399999999999999</v>
      </c>
      <c r="I786" s="259"/>
      <c r="J786" s="255"/>
      <c r="K786" s="255"/>
      <c r="L786" s="260"/>
      <c r="M786" s="261"/>
      <c r="N786" s="262"/>
      <c r="O786" s="262"/>
      <c r="P786" s="262"/>
      <c r="Q786" s="262"/>
      <c r="R786" s="262"/>
      <c r="S786" s="262"/>
      <c r="T786" s="263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64" t="s">
        <v>131</v>
      </c>
      <c r="AU786" s="264" t="s">
        <v>78</v>
      </c>
      <c r="AV786" s="14" t="s">
        <v>78</v>
      </c>
      <c r="AW786" s="14" t="s">
        <v>31</v>
      </c>
      <c r="AX786" s="14" t="s">
        <v>76</v>
      </c>
      <c r="AY786" s="264" t="s">
        <v>120</v>
      </c>
    </row>
    <row r="787" s="2" customFormat="1" ht="16.5" customHeight="1">
      <c r="A787" s="39"/>
      <c r="B787" s="40"/>
      <c r="C787" s="227" t="s">
        <v>1411</v>
      </c>
      <c r="D787" s="227" t="s">
        <v>123</v>
      </c>
      <c r="E787" s="228" t="s">
        <v>1412</v>
      </c>
      <c r="F787" s="229" t="s">
        <v>1413</v>
      </c>
      <c r="G787" s="230" t="s">
        <v>268</v>
      </c>
      <c r="H787" s="231">
        <v>29.399999999999999</v>
      </c>
      <c r="I787" s="232"/>
      <c r="J787" s="233">
        <f>ROUND(I787*H787,2)</f>
        <v>0</v>
      </c>
      <c r="K787" s="229" t="s">
        <v>127</v>
      </c>
      <c r="L787" s="45"/>
      <c r="M787" s="234" t="s">
        <v>19</v>
      </c>
      <c r="N787" s="235" t="s">
        <v>40</v>
      </c>
      <c r="O787" s="85"/>
      <c r="P787" s="236">
        <f>O787*H787</f>
        <v>0</v>
      </c>
      <c r="Q787" s="236">
        <v>0.1197</v>
      </c>
      <c r="R787" s="236">
        <f>Q787*H787</f>
        <v>3.51918</v>
      </c>
      <c r="S787" s="236">
        <v>0</v>
      </c>
      <c r="T787" s="237">
        <f>S787*H787</f>
        <v>0</v>
      </c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R787" s="238" t="s">
        <v>141</v>
      </c>
      <c r="AT787" s="238" t="s">
        <v>123</v>
      </c>
      <c r="AU787" s="238" t="s">
        <v>78</v>
      </c>
      <c r="AY787" s="18" t="s">
        <v>120</v>
      </c>
      <c r="BE787" s="239">
        <f>IF(N787="základní",J787,0)</f>
        <v>0</v>
      </c>
      <c r="BF787" s="239">
        <f>IF(N787="snížená",J787,0)</f>
        <v>0</v>
      </c>
      <c r="BG787" s="239">
        <f>IF(N787="zákl. přenesená",J787,0)</f>
        <v>0</v>
      </c>
      <c r="BH787" s="239">
        <f>IF(N787="sníž. přenesená",J787,0)</f>
        <v>0</v>
      </c>
      <c r="BI787" s="239">
        <f>IF(N787="nulová",J787,0)</f>
        <v>0</v>
      </c>
      <c r="BJ787" s="18" t="s">
        <v>76</v>
      </c>
      <c r="BK787" s="239">
        <f>ROUND(I787*H787,2)</f>
        <v>0</v>
      </c>
      <c r="BL787" s="18" t="s">
        <v>141</v>
      </c>
      <c r="BM787" s="238" t="s">
        <v>1414</v>
      </c>
    </row>
    <row r="788" s="2" customFormat="1">
      <c r="A788" s="39"/>
      <c r="B788" s="40"/>
      <c r="C788" s="41"/>
      <c r="D788" s="240" t="s">
        <v>130</v>
      </c>
      <c r="E788" s="41"/>
      <c r="F788" s="241" t="s">
        <v>1415</v>
      </c>
      <c r="G788" s="41"/>
      <c r="H788" s="41"/>
      <c r="I788" s="147"/>
      <c r="J788" s="41"/>
      <c r="K788" s="41"/>
      <c r="L788" s="45"/>
      <c r="M788" s="242"/>
      <c r="N788" s="243"/>
      <c r="O788" s="85"/>
      <c r="P788" s="85"/>
      <c r="Q788" s="85"/>
      <c r="R788" s="85"/>
      <c r="S788" s="85"/>
      <c r="T788" s="86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T788" s="18" t="s">
        <v>130</v>
      </c>
      <c r="AU788" s="18" t="s">
        <v>78</v>
      </c>
    </row>
    <row r="789" s="13" customFormat="1">
      <c r="A789" s="13"/>
      <c r="B789" s="244"/>
      <c r="C789" s="245"/>
      <c r="D789" s="240" t="s">
        <v>131</v>
      </c>
      <c r="E789" s="246" t="s">
        <v>19</v>
      </c>
      <c r="F789" s="247" t="s">
        <v>1399</v>
      </c>
      <c r="G789" s="245"/>
      <c r="H789" s="246" t="s">
        <v>19</v>
      </c>
      <c r="I789" s="248"/>
      <c r="J789" s="245"/>
      <c r="K789" s="245"/>
      <c r="L789" s="249"/>
      <c r="M789" s="250"/>
      <c r="N789" s="251"/>
      <c r="O789" s="251"/>
      <c r="P789" s="251"/>
      <c r="Q789" s="251"/>
      <c r="R789" s="251"/>
      <c r="S789" s="251"/>
      <c r="T789" s="25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53" t="s">
        <v>131</v>
      </c>
      <c r="AU789" s="253" t="s">
        <v>78</v>
      </c>
      <c r="AV789" s="13" t="s">
        <v>76</v>
      </c>
      <c r="AW789" s="13" t="s">
        <v>31</v>
      </c>
      <c r="AX789" s="13" t="s">
        <v>69</v>
      </c>
      <c r="AY789" s="253" t="s">
        <v>120</v>
      </c>
    </row>
    <row r="790" s="14" customFormat="1">
      <c r="A790" s="14"/>
      <c r="B790" s="254"/>
      <c r="C790" s="255"/>
      <c r="D790" s="240" t="s">
        <v>131</v>
      </c>
      <c r="E790" s="256" t="s">
        <v>19</v>
      </c>
      <c r="F790" s="257" t="s">
        <v>1400</v>
      </c>
      <c r="G790" s="255"/>
      <c r="H790" s="258">
        <v>29.399999999999999</v>
      </c>
      <c r="I790" s="259"/>
      <c r="J790" s="255"/>
      <c r="K790" s="255"/>
      <c r="L790" s="260"/>
      <c r="M790" s="261"/>
      <c r="N790" s="262"/>
      <c r="O790" s="262"/>
      <c r="P790" s="262"/>
      <c r="Q790" s="262"/>
      <c r="R790" s="262"/>
      <c r="S790" s="262"/>
      <c r="T790" s="263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4" t="s">
        <v>131</v>
      </c>
      <c r="AU790" s="264" t="s">
        <v>78</v>
      </c>
      <c r="AV790" s="14" t="s">
        <v>78</v>
      </c>
      <c r="AW790" s="14" t="s">
        <v>31</v>
      </c>
      <c r="AX790" s="14" t="s">
        <v>76</v>
      </c>
      <c r="AY790" s="264" t="s">
        <v>120</v>
      </c>
    </row>
    <row r="791" s="2" customFormat="1" ht="16.5" customHeight="1">
      <c r="A791" s="39"/>
      <c r="B791" s="40"/>
      <c r="C791" s="227" t="s">
        <v>1416</v>
      </c>
      <c r="D791" s="227" t="s">
        <v>123</v>
      </c>
      <c r="E791" s="228" t="s">
        <v>1417</v>
      </c>
      <c r="F791" s="229" t="s">
        <v>1418</v>
      </c>
      <c r="G791" s="230" t="s">
        <v>268</v>
      </c>
      <c r="H791" s="231">
        <v>24</v>
      </c>
      <c r="I791" s="232"/>
      <c r="J791" s="233">
        <f>ROUND(I791*H791,2)</f>
        <v>0</v>
      </c>
      <c r="K791" s="229" t="s">
        <v>127</v>
      </c>
      <c r="L791" s="45"/>
      <c r="M791" s="234" t="s">
        <v>19</v>
      </c>
      <c r="N791" s="235" t="s">
        <v>40</v>
      </c>
      <c r="O791" s="85"/>
      <c r="P791" s="236">
        <f>O791*H791</f>
        <v>0</v>
      </c>
      <c r="Q791" s="236">
        <v>0.079799999999999996</v>
      </c>
      <c r="R791" s="236">
        <f>Q791*H791</f>
        <v>1.9152</v>
      </c>
      <c r="S791" s="236">
        <v>0</v>
      </c>
      <c r="T791" s="237">
        <f>S791*H791</f>
        <v>0</v>
      </c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R791" s="238" t="s">
        <v>141</v>
      </c>
      <c r="AT791" s="238" t="s">
        <v>123</v>
      </c>
      <c r="AU791" s="238" t="s">
        <v>78</v>
      </c>
      <c r="AY791" s="18" t="s">
        <v>120</v>
      </c>
      <c r="BE791" s="239">
        <f>IF(N791="základní",J791,0)</f>
        <v>0</v>
      </c>
      <c r="BF791" s="239">
        <f>IF(N791="snížená",J791,0)</f>
        <v>0</v>
      </c>
      <c r="BG791" s="239">
        <f>IF(N791="zákl. přenesená",J791,0)</f>
        <v>0</v>
      </c>
      <c r="BH791" s="239">
        <f>IF(N791="sníž. přenesená",J791,0)</f>
        <v>0</v>
      </c>
      <c r="BI791" s="239">
        <f>IF(N791="nulová",J791,0)</f>
        <v>0</v>
      </c>
      <c r="BJ791" s="18" t="s">
        <v>76</v>
      </c>
      <c r="BK791" s="239">
        <f>ROUND(I791*H791,2)</f>
        <v>0</v>
      </c>
      <c r="BL791" s="18" t="s">
        <v>141</v>
      </c>
      <c r="BM791" s="238" t="s">
        <v>1419</v>
      </c>
    </row>
    <row r="792" s="2" customFormat="1">
      <c r="A792" s="39"/>
      <c r="B792" s="40"/>
      <c r="C792" s="41"/>
      <c r="D792" s="240" t="s">
        <v>130</v>
      </c>
      <c r="E792" s="41"/>
      <c r="F792" s="241" t="s">
        <v>1420</v>
      </c>
      <c r="G792" s="41"/>
      <c r="H792" s="41"/>
      <c r="I792" s="147"/>
      <c r="J792" s="41"/>
      <c r="K792" s="41"/>
      <c r="L792" s="45"/>
      <c r="M792" s="242"/>
      <c r="N792" s="243"/>
      <c r="O792" s="85"/>
      <c r="P792" s="85"/>
      <c r="Q792" s="85"/>
      <c r="R792" s="85"/>
      <c r="S792" s="85"/>
      <c r="T792" s="86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T792" s="18" t="s">
        <v>130</v>
      </c>
      <c r="AU792" s="18" t="s">
        <v>78</v>
      </c>
    </row>
    <row r="793" s="14" customFormat="1">
      <c r="A793" s="14"/>
      <c r="B793" s="254"/>
      <c r="C793" s="255"/>
      <c r="D793" s="240" t="s">
        <v>131</v>
      </c>
      <c r="E793" s="256" t="s">
        <v>19</v>
      </c>
      <c r="F793" s="257" t="s">
        <v>1421</v>
      </c>
      <c r="G793" s="255"/>
      <c r="H793" s="258">
        <v>24</v>
      </c>
      <c r="I793" s="259"/>
      <c r="J793" s="255"/>
      <c r="K793" s="255"/>
      <c r="L793" s="260"/>
      <c r="M793" s="261"/>
      <c r="N793" s="262"/>
      <c r="O793" s="262"/>
      <c r="P793" s="262"/>
      <c r="Q793" s="262"/>
      <c r="R793" s="262"/>
      <c r="S793" s="262"/>
      <c r="T793" s="263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64" t="s">
        <v>131</v>
      </c>
      <c r="AU793" s="264" t="s">
        <v>78</v>
      </c>
      <c r="AV793" s="14" t="s">
        <v>78</v>
      </c>
      <c r="AW793" s="14" t="s">
        <v>31</v>
      </c>
      <c r="AX793" s="14" t="s">
        <v>76</v>
      </c>
      <c r="AY793" s="264" t="s">
        <v>120</v>
      </c>
    </row>
    <row r="794" s="2" customFormat="1" ht="16.5" customHeight="1">
      <c r="A794" s="39"/>
      <c r="B794" s="40"/>
      <c r="C794" s="227" t="s">
        <v>1422</v>
      </c>
      <c r="D794" s="227" t="s">
        <v>123</v>
      </c>
      <c r="E794" s="228" t="s">
        <v>1423</v>
      </c>
      <c r="F794" s="229" t="s">
        <v>1424</v>
      </c>
      <c r="G794" s="230" t="s">
        <v>268</v>
      </c>
      <c r="H794" s="231">
        <v>291.19999999999999</v>
      </c>
      <c r="I794" s="232"/>
      <c r="J794" s="233">
        <f>ROUND(I794*H794,2)</f>
        <v>0</v>
      </c>
      <c r="K794" s="229" t="s">
        <v>127</v>
      </c>
      <c r="L794" s="45"/>
      <c r="M794" s="234" t="s">
        <v>19</v>
      </c>
      <c r="N794" s="235" t="s">
        <v>40</v>
      </c>
      <c r="O794" s="85"/>
      <c r="P794" s="236">
        <f>O794*H794</f>
        <v>0</v>
      </c>
      <c r="Q794" s="236">
        <v>0.0088999999999999999</v>
      </c>
      <c r="R794" s="236">
        <f>Q794*H794</f>
        <v>2.5916799999999998</v>
      </c>
      <c r="S794" s="236">
        <v>0</v>
      </c>
      <c r="T794" s="237">
        <f>S794*H794</f>
        <v>0</v>
      </c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R794" s="238" t="s">
        <v>141</v>
      </c>
      <c r="AT794" s="238" t="s">
        <v>123</v>
      </c>
      <c r="AU794" s="238" t="s">
        <v>78</v>
      </c>
      <c r="AY794" s="18" t="s">
        <v>120</v>
      </c>
      <c r="BE794" s="239">
        <f>IF(N794="základní",J794,0)</f>
        <v>0</v>
      </c>
      <c r="BF794" s="239">
        <f>IF(N794="snížená",J794,0)</f>
        <v>0</v>
      </c>
      <c r="BG794" s="239">
        <f>IF(N794="zákl. přenesená",J794,0)</f>
        <v>0</v>
      </c>
      <c r="BH794" s="239">
        <f>IF(N794="sníž. přenesená",J794,0)</f>
        <v>0</v>
      </c>
      <c r="BI794" s="239">
        <f>IF(N794="nulová",J794,0)</f>
        <v>0</v>
      </c>
      <c r="BJ794" s="18" t="s">
        <v>76</v>
      </c>
      <c r="BK794" s="239">
        <f>ROUND(I794*H794,2)</f>
        <v>0</v>
      </c>
      <c r="BL794" s="18" t="s">
        <v>141</v>
      </c>
      <c r="BM794" s="238" t="s">
        <v>1425</v>
      </c>
    </row>
    <row r="795" s="2" customFormat="1">
      <c r="A795" s="39"/>
      <c r="B795" s="40"/>
      <c r="C795" s="41"/>
      <c r="D795" s="240" t="s">
        <v>130</v>
      </c>
      <c r="E795" s="41"/>
      <c r="F795" s="241" t="s">
        <v>1426</v>
      </c>
      <c r="G795" s="41"/>
      <c r="H795" s="41"/>
      <c r="I795" s="147"/>
      <c r="J795" s="41"/>
      <c r="K795" s="41"/>
      <c r="L795" s="45"/>
      <c r="M795" s="242"/>
      <c r="N795" s="243"/>
      <c r="O795" s="85"/>
      <c r="P795" s="85"/>
      <c r="Q795" s="85"/>
      <c r="R795" s="85"/>
      <c r="S795" s="85"/>
      <c r="T795" s="86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T795" s="18" t="s">
        <v>130</v>
      </c>
      <c r="AU795" s="18" t="s">
        <v>78</v>
      </c>
    </row>
    <row r="796" s="13" customFormat="1">
      <c r="A796" s="13"/>
      <c r="B796" s="244"/>
      <c r="C796" s="245"/>
      <c r="D796" s="240" t="s">
        <v>131</v>
      </c>
      <c r="E796" s="246" t="s">
        <v>19</v>
      </c>
      <c r="F796" s="247" t="s">
        <v>1334</v>
      </c>
      <c r="G796" s="245"/>
      <c r="H796" s="246" t="s">
        <v>19</v>
      </c>
      <c r="I796" s="248"/>
      <c r="J796" s="245"/>
      <c r="K796" s="245"/>
      <c r="L796" s="249"/>
      <c r="M796" s="250"/>
      <c r="N796" s="251"/>
      <c r="O796" s="251"/>
      <c r="P796" s="251"/>
      <c r="Q796" s="251"/>
      <c r="R796" s="251"/>
      <c r="S796" s="251"/>
      <c r="T796" s="252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53" t="s">
        <v>131</v>
      </c>
      <c r="AU796" s="253" t="s">
        <v>78</v>
      </c>
      <c r="AV796" s="13" t="s">
        <v>76</v>
      </c>
      <c r="AW796" s="13" t="s">
        <v>31</v>
      </c>
      <c r="AX796" s="13" t="s">
        <v>69</v>
      </c>
      <c r="AY796" s="253" t="s">
        <v>120</v>
      </c>
    </row>
    <row r="797" s="14" customFormat="1">
      <c r="A797" s="14"/>
      <c r="B797" s="254"/>
      <c r="C797" s="255"/>
      <c r="D797" s="240" t="s">
        <v>131</v>
      </c>
      <c r="E797" s="256" t="s">
        <v>19</v>
      </c>
      <c r="F797" s="257" t="s">
        <v>1335</v>
      </c>
      <c r="G797" s="255"/>
      <c r="H797" s="258">
        <v>32.700000000000003</v>
      </c>
      <c r="I797" s="259"/>
      <c r="J797" s="255"/>
      <c r="K797" s="255"/>
      <c r="L797" s="260"/>
      <c r="M797" s="261"/>
      <c r="N797" s="262"/>
      <c r="O797" s="262"/>
      <c r="P797" s="262"/>
      <c r="Q797" s="262"/>
      <c r="R797" s="262"/>
      <c r="S797" s="262"/>
      <c r="T797" s="263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64" t="s">
        <v>131</v>
      </c>
      <c r="AU797" s="264" t="s">
        <v>78</v>
      </c>
      <c r="AV797" s="14" t="s">
        <v>78</v>
      </c>
      <c r="AW797" s="14" t="s">
        <v>31</v>
      </c>
      <c r="AX797" s="14" t="s">
        <v>69</v>
      </c>
      <c r="AY797" s="264" t="s">
        <v>120</v>
      </c>
    </row>
    <row r="798" s="13" customFormat="1">
      <c r="A798" s="13"/>
      <c r="B798" s="244"/>
      <c r="C798" s="245"/>
      <c r="D798" s="240" t="s">
        <v>131</v>
      </c>
      <c r="E798" s="246" t="s">
        <v>19</v>
      </c>
      <c r="F798" s="247" t="s">
        <v>1336</v>
      </c>
      <c r="G798" s="245"/>
      <c r="H798" s="246" t="s">
        <v>19</v>
      </c>
      <c r="I798" s="248"/>
      <c r="J798" s="245"/>
      <c r="K798" s="245"/>
      <c r="L798" s="249"/>
      <c r="M798" s="250"/>
      <c r="N798" s="251"/>
      <c r="O798" s="251"/>
      <c r="P798" s="251"/>
      <c r="Q798" s="251"/>
      <c r="R798" s="251"/>
      <c r="S798" s="251"/>
      <c r="T798" s="252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53" t="s">
        <v>131</v>
      </c>
      <c r="AU798" s="253" t="s">
        <v>78</v>
      </c>
      <c r="AV798" s="13" t="s">
        <v>76</v>
      </c>
      <c r="AW798" s="13" t="s">
        <v>31</v>
      </c>
      <c r="AX798" s="13" t="s">
        <v>69</v>
      </c>
      <c r="AY798" s="253" t="s">
        <v>120</v>
      </c>
    </row>
    <row r="799" s="14" customFormat="1">
      <c r="A799" s="14"/>
      <c r="B799" s="254"/>
      <c r="C799" s="255"/>
      <c r="D799" s="240" t="s">
        <v>131</v>
      </c>
      <c r="E799" s="256" t="s">
        <v>19</v>
      </c>
      <c r="F799" s="257" t="s">
        <v>1337</v>
      </c>
      <c r="G799" s="255"/>
      <c r="H799" s="258">
        <v>258.5</v>
      </c>
      <c r="I799" s="259"/>
      <c r="J799" s="255"/>
      <c r="K799" s="255"/>
      <c r="L799" s="260"/>
      <c r="M799" s="261"/>
      <c r="N799" s="262"/>
      <c r="O799" s="262"/>
      <c r="P799" s="262"/>
      <c r="Q799" s="262"/>
      <c r="R799" s="262"/>
      <c r="S799" s="262"/>
      <c r="T799" s="263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64" t="s">
        <v>131</v>
      </c>
      <c r="AU799" s="264" t="s">
        <v>78</v>
      </c>
      <c r="AV799" s="14" t="s">
        <v>78</v>
      </c>
      <c r="AW799" s="14" t="s">
        <v>31</v>
      </c>
      <c r="AX799" s="14" t="s">
        <v>69</v>
      </c>
      <c r="AY799" s="264" t="s">
        <v>120</v>
      </c>
    </row>
    <row r="800" s="15" customFormat="1">
      <c r="A800" s="15"/>
      <c r="B800" s="269"/>
      <c r="C800" s="270"/>
      <c r="D800" s="240" t="s">
        <v>131</v>
      </c>
      <c r="E800" s="271" t="s">
        <v>19</v>
      </c>
      <c r="F800" s="272" t="s">
        <v>274</v>
      </c>
      <c r="G800" s="270"/>
      <c r="H800" s="273">
        <v>291.19999999999999</v>
      </c>
      <c r="I800" s="274"/>
      <c r="J800" s="270"/>
      <c r="K800" s="270"/>
      <c r="L800" s="275"/>
      <c r="M800" s="276"/>
      <c r="N800" s="277"/>
      <c r="O800" s="277"/>
      <c r="P800" s="277"/>
      <c r="Q800" s="277"/>
      <c r="R800" s="277"/>
      <c r="S800" s="277"/>
      <c r="T800" s="278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T800" s="279" t="s">
        <v>131</v>
      </c>
      <c r="AU800" s="279" t="s">
        <v>78</v>
      </c>
      <c r="AV800" s="15" t="s">
        <v>141</v>
      </c>
      <c r="AW800" s="15" t="s">
        <v>31</v>
      </c>
      <c r="AX800" s="15" t="s">
        <v>76</v>
      </c>
      <c r="AY800" s="279" t="s">
        <v>120</v>
      </c>
    </row>
    <row r="801" s="2" customFormat="1" ht="16.5" customHeight="1">
      <c r="A801" s="39"/>
      <c r="B801" s="40"/>
      <c r="C801" s="227" t="s">
        <v>1427</v>
      </c>
      <c r="D801" s="227" t="s">
        <v>123</v>
      </c>
      <c r="E801" s="228" t="s">
        <v>1428</v>
      </c>
      <c r="F801" s="229" t="s">
        <v>1429</v>
      </c>
      <c r="G801" s="230" t="s">
        <v>268</v>
      </c>
      <c r="H801" s="231">
        <v>588</v>
      </c>
      <c r="I801" s="232"/>
      <c r="J801" s="233">
        <f>ROUND(I801*H801,2)</f>
        <v>0</v>
      </c>
      <c r="K801" s="229" t="s">
        <v>127</v>
      </c>
      <c r="L801" s="45"/>
      <c r="M801" s="234" t="s">
        <v>19</v>
      </c>
      <c r="N801" s="235" t="s">
        <v>40</v>
      </c>
      <c r="O801" s="85"/>
      <c r="P801" s="236">
        <f>O801*H801</f>
        <v>0</v>
      </c>
      <c r="Q801" s="236">
        <v>0.0088999999999999999</v>
      </c>
      <c r="R801" s="236">
        <f>Q801*H801</f>
        <v>5.2332000000000001</v>
      </c>
      <c r="S801" s="236">
        <v>0</v>
      </c>
      <c r="T801" s="237">
        <f>S801*H801</f>
        <v>0</v>
      </c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R801" s="238" t="s">
        <v>141</v>
      </c>
      <c r="AT801" s="238" t="s">
        <v>123</v>
      </c>
      <c r="AU801" s="238" t="s">
        <v>78</v>
      </c>
      <c r="AY801" s="18" t="s">
        <v>120</v>
      </c>
      <c r="BE801" s="239">
        <f>IF(N801="základní",J801,0)</f>
        <v>0</v>
      </c>
      <c r="BF801" s="239">
        <f>IF(N801="snížená",J801,0)</f>
        <v>0</v>
      </c>
      <c r="BG801" s="239">
        <f>IF(N801="zákl. přenesená",J801,0)</f>
        <v>0</v>
      </c>
      <c r="BH801" s="239">
        <f>IF(N801="sníž. přenesená",J801,0)</f>
        <v>0</v>
      </c>
      <c r="BI801" s="239">
        <f>IF(N801="nulová",J801,0)</f>
        <v>0</v>
      </c>
      <c r="BJ801" s="18" t="s">
        <v>76</v>
      </c>
      <c r="BK801" s="239">
        <f>ROUND(I801*H801,2)</f>
        <v>0</v>
      </c>
      <c r="BL801" s="18" t="s">
        <v>141</v>
      </c>
      <c r="BM801" s="238" t="s">
        <v>1430</v>
      </c>
    </row>
    <row r="802" s="2" customFormat="1">
      <c r="A802" s="39"/>
      <c r="B802" s="40"/>
      <c r="C802" s="41"/>
      <c r="D802" s="240" t="s">
        <v>130</v>
      </c>
      <c r="E802" s="41"/>
      <c r="F802" s="241" t="s">
        <v>1431</v>
      </c>
      <c r="G802" s="41"/>
      <c r="H802" s="41"/>
      <c r="I802" s="147"/>
      <c r="J802" s="41"/>
      <c r="K802" s="41"/>
      <c r="L802" s="45"/>
      <c r="M802" s="242"/>
      <c r="N802" s="243"/>
      <c r="O802" s="85"/>
      <c r="P802" s="85"/>
      <c r="Q802" s="85"/>
      <c r="R802" s="85"/>
      <c r="S802" s="85"/>
      <c r="T802" s="86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T802" s="18" t="s">
        <v>130</v>
      </c>
      <c r="AU802" s="18" t="s">
        <v>78</v>
      </c>
    </row>
    <row r="803" s="13" customFormat="1">
      <c r="A803" s="13"/>
      <c r="B803" s="244"/>
      <c r="C803" s="245"/>
      <c r="D803" s="240" t="s">
        <v>131</v>
      </c>
      <c r="E803" s="246" t="s">
        <v>19</v>
      </c>
      <c r="F803" s="247" t="s">
        <v>1354</v>
      </c>
      <c r="G803" s="245"/>
      <c r="H803" s="246" t="s">
        <v>19</v>
      </c>
      <c r="I803" s="248"/>
      <c r="J803" s="245"/>
      <c r="K803" s="245"/>
      <c r="L803" s="249"/>
      <c r="M803" s="250"/>
      <c r="N803" s="251"/>
      <c r="O803" s="251"/>
      <c r="P803" s="251"/>
      <c r="Q803" s="251"/>
      <c r="R803" s="251"/>
      <c r="S803" s="251"/>
      <c r="T803" s="252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53" t="s">
        <v>131</v>
      </c>
      <c r="AU803" s="253" t="s">
        <v>78</v>
      </c>
      <c r="AV803" s="13" t="s">
        <v>76</v>
      </c>
      <c r="AW803" s="13" t="s">
        <v>31</v>
      </c>
      <c r="AX803" s="13" t="s">
        <v>69</v>
      </c>
      <c r="AY803" s="253" t="s">
        <v>120</v>
      </c>
    </row>
    <row r="804" s="14" customFormat="1">
      <c r="A804" s="14"/>
      <c r="B804" s="254"/>
      <c r="C804" s="255"/>
      <c r="D804" s="240" t="s">
        <v>131</v>
      </c>
      <c r="E804" s="256" t="s">
        <v>19</v>
      </c>
      <c r="F804" s="257" t="s">
        <v>1344</v>
      </c>
      <c r="G804" s="255"/>
      <c r="H804" s="258">
        <v>588</v>
      </c>
      <c r="I804" s="259"/>
      <c r="J804" s="255"/>
      <c r="K804" s="255"/>
      <c r="L804" s="260"/>
      <c r="M804" s="261"/>
      <c r="N804" s="262"/>
      <c r="O804" s="262"/>
      <c r="P804" s="262"/>
      <c r="Q804" s="262"/>
      <c r="R804" s="262"/>
      <c r="S804" s="262"/>
      <c r="T804" s="263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64" t="s">
        <v>131</v>
      </c>
      <c r="AU804" s="264" t="s">
        <v>78</v>
      </c>
      <c r="AV804" s="14" t="s">
        <v>78</v>
      </c>
      <c r="AW804" s="14" t="s">
        <v>31</v>
      </c>
      <c r="AX804" s="14" t="s">
        <v>76</v>
      </c>
      <c r="AY804" s="264" t="s">
        <v>120</v>
      </c>
    </row>
    <row r="805" s="2" customFormat="1" ht="16.5" customHeight="1">
      <c r="A805" s="39"/>
      <c r="B805" s="40"/>
      <c r="C805" s="227" t="s">
        <v>1432</v>
      </c>
      <c r="D805" s="227" t="s">
        <v>123</v>
      </c>
      <c r="E805" s="228" t="s">
        <v>1433</v>
      </c>
      <c r="F805" s="229" t="s">
        <v>1434</v>
      </c>
      <c r="G805" s="230" t="s">
        <v>268</v>
      </c>
      <c r="H805" s="231">
        <v>80.819999999999993</v>
      </c>
      <c r="I805" s="232"/>
      <c r="J805" s="233">
        <f>ROUND(I805*H805,2)</f>
        <v>0</v>
      </c>
      <c r="K805" s="229" t="s">
        <v>127</v>
      </c>
      <c r="L805" s="45"/>
      <c r="M805" s="234" t="s">
        <v>19</v>
      </c>
      <c r="N805" s="235" t="s">
        <v>40</v>
      </c>
      <c r="O805" s="85"/>
      <c r="P805" s="236">
        <f>O805*H805</f>
        <v>0</v>
      </c>
      <c r="Q805" s="236">
        <v>0.00098999999999999999</v>
      </c>
      <c r="R805" s="236">
        <f>Q805*H805</f>
        <v>0.080011799999999994</v>
      </c>
      <c r="S805" s="236">
        <v>0</v>
      </c>
      <c r="T805" s="237">
        <f>S805*H805</f>
        <v>0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R805" s="238" t="s">
        <v>141</v>
      </c>
      <c r="AT805" s="238" t="s">
        <v>123</v>
      </c>
      <c r="AU805" s="238" t="s">
        <v>78</v>
      </c>
      <c r="AY805" s="18" t="s">
        <v>120</v>
      </c>
      <c r="BE805" s="239">
        <f>IF(N805="základní",J805,0)</f>
        <v>0</v>
      </c>
      <c r="BF805" s="239">
        <f>IF(N805="snížená",J805,0)</f>
        <v>0</v>
      </c>
      <c r="BG805" s="239">
        <f>IF(N805="zákl. přenesená",J805,0)</f>
        <v>0</v>
      </c>
      <c r="BH805" s="239">
        <f>IF(N805="sníž. přenesená",J805,0)</f>
        <v>0</v>
      </c>
      <c r="BI805" s="239">
        <f>IF(N805="nulová",J805,0)</f>
        <v>0</v>
      </c>
      <c r="BJ805" s="18" t="s">
        <v>76</v>
      </c>
      <c r="BK805" s="239">
        <f>ROUND(I805*H805,2)</f>
        <v>0</v>
      </c>
      <c r="BL805" s="18" t="s">
        <v>141</v>
      </c>
      <c r="BM805" s="238" t="s">
        <v>1435</v>
      </c>
    </row>
    <row r="806" s="2" customFormat="1">
      <c r="A806" s="39"/>
      <c r="B806" s="40"/>
      <c r="C806" s="41"/>
      <c r="D806" s="240" t="s">
        <v>130</v>
      </c>
      <c r="E806" s="41"/>
      <c r="F806" s="241" t="s">
        <v>1436</v>
      </c>
      <c r="G806" s="41"/>
      <c r="H806" s="41"/>
      <c r="I806" s="147"/>
      <c r="J806" s="41"/>
      <c r="K806" s="41"/>
      <c r="L806" s="45"/>
      <c r="M806" s="242"/>
      <c r="N806" s="243"/>
      <c r="O806" s="85"/>
      <c r="P806" s="85"/>
      <c r="Q806" s="85"/>
      <c r="R806" s="85"/>
      <c r="S806" s="85"/>
      <c r="T806" s="86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T806" s="18" t="s">
        <v>130</v>
      </c>
      <c r="AU806" s="18" t="s">
        <v>78</v>
      </c>
    </row>
    <row r="807" s="13" customFormat="1">
      <c r="A807" s="13"/>
      <c r="B807" s="244"/>
      <c r="C807" s="245"/>
      <c r="D807" s="240" t="s">
        <v>131</v>
      </c>
      <c r="E807" s="246" t="s">
        <v>19</v>
      </c>
      <c r="F807" s="247" t="s">
        <v>1385</v>
      </c>
      <c r="G807" s="245"/>
      <c r="H807" s="246" t="s">
        <v>19</v>
      </c>
      <c r="I807" s="248"/>
      <c r="J807" s="245"/>
      <c r="K807" s="245"/>
      <c r="L807" s="249"/>
      <c r="M807" s="250"/>
      <c r="N807" s="251"/>
      <c r="O807" s="251"/>
      <c r="P807" s="251"/>
      <c r="Q807" s="251"/>
      <c r="R807" s="251"/>
      <c r="S807" s="251"/>
      <c r="T807" s="252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53" t="s">
        <v>131</v>
      </c>
      <c r="AU807" s="253" t="s">
        <v>78</v>
      </c>
      <c r="AV807" s="13" t="s">
        <v>76</v>
      </c>
      <c r="AW807" s="13" t="s">
        <v>31</v>
      </c>
      <c r="AX807" s="13" t="s">
        <v>69</v>
      </c>
      <c r="AY807" s="253" t="s">
        <v>120</v>
      </c>
    </row>
    <row r="808" s="14" customFormat="1">
      <c r="A808" s="14"/>
      <c r="B808" s="254"/>
      <c r="C808" s="255"/>
      <c r="D808" s="240" t="s">
        <v>131</v>
      </c>
      <c r="E808" s="256" t="s">
        <v>19</v>
      </c>
      <c r="F808" s="257" t="s">
        <v>1386</v>
      </c>
      <c r="G808" s="255"/>
      <c r="H808" s="258">
        <v>3.27</v>
      </c>
      <c r="I808" s="259"/>
      <c r="J808" s="255"/>
      <c r="K808" s="255"/>
      <c r="L808" s="260"/>
      <c r="M808" s="261"/>
      <c r="N808" s="262"/>
      <c r="O808" s="262"/>
      <c r="P808" s="262"/>
      <c r="Q808" s="262"/>
      <c r="R808" s="262"/>
      <c r="S808" s="262"/>
      <c r="T808" s="263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64" t="s">
        <v>131</v>
      </c>
      <c r="AU808" s="264" t="s">
        <v>78</v>
      </c>
      <c r="AV808" s="14" t="s">
        <v>78</v>
      </c>
      <c r="AW808" s="14" t="s">
        <v>31</v>
      </c>
      <c r="AX808" s="14" t="s">
        <v>69</v>
      </c>
      <c r="AY808" s="264" t="s">
        <v>120</v>
      </c>
    </row>
    <row r="809" s="13" customFormat="1">
      <c r="A809" s="13"/>
      <c r="B809" s="244"/>
      <c r="C809" s="245"/>
      <c r="D809" s="240" t="s">
        <v>131</v>
      </c>
      <c r="E809" s="246" t="s">
        <v>19</v>
      </c>
      <c r="F809" s="247" t="s">
        <v>1437</v>
      </c>
      <c r="G809" s="245"/>
      <c r="H809" s="246" t="s">
        <v>19</v>
      </c>
      <c r="I809" s="248"/>
      <c r="J809" s="245"/>
      <c r="K809" s="245"/>
      <c r="L809" s="249"/>
      <c r="M809" s="250"/>
      <c r="N809" s="251"/>
      <c r="O809" s="251"/>
      <c r="P809" s="251"/>
      <c r="Q809" s="251"/>
      <c r="R809" s="251"/>
      <c r="S809" s="251"/>
      <c r="T809" s="252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3" t="s">
        <v>131</v>
      </c>
      <c r="AU809" s="253" t="s">
        <v>78</v>
      </c>
      <c r="AV809" s="13" t="s">
        <v>76</v>
      </c>
      <c r="AW809" s="13" t="s">
        <v>31</v>
      </c>
      <c r="AX809" s="13" t="s">
        <v>69</v>
      </c>
      <c r="AY809" s="253" t="s">
        <v>120</v>
      </c>
    </row>
    <row r="810" s="14" customFormat="1">
      <c r="A810" s="14"/>
      <c r="B810" s="254"/>
      <c r="C810" s="255"/>
      <c r="D810" s="240" t="s">
        <v>131</v>
      </c>
      <c r="E810" s="256" t="s">
        <v>19</v>
      </c>
      <c r="F810" s="257" t="s">
        <v>1438</v>
      </c>
      <c r="G810" s="255"/>
      <c r="H810" s="258">
        <v>77.549999999999997</v>
      </c>
      <c r="I810" s="259"/>
      <c r="J810" s="255"/>
      <c r="K810" s="255"/>
      <c r="L810" s="260"/>
      <c r="M810" s="261"/>
      <c r="N810" s="262"/>
      <c r="O810" s="262"/>
      <c r="P810" s="262"/>
      <c r="Q810" s="262"/>
      <c r="R810" s="262"/>
      <c r="S810" s="262"/>
      <c r="T810" s="263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4" t="s">
        <v>131</v>
      </c>
      <c r="AU810" s="264" t="s">
        <v>78</v>
      </c>
      <c r="AV810" s="14" t="s">
        <v>78</v>
      </c>
      <c r="AW810" s="14" t="s">
        <v>31</v>
      </c>
      <c r="AX810" s="14" t="s">
        <v>69</v>
      </c>
      <c r="AY810" s="264" t="s">
        <v>120</v>
      </c>
    </row>
    <row r="811" s="15" customFormat="1">
      <c r="A811" s="15"/>
      <c r="B811" s="269"/>
      <c r="C811" s="270"/>
      <c r="D811" s="240" t="s">
        <v>131</v>
      </c>
      <c r="E811" s="271" t="s">
        <v>19</v>
      </c>
      <c r="F811" s="272" t="s">
        <v>274</v>
      </c>
      <c r="G811" s="270"/>
      <c r="H811" s="273">
        <v>80.819999999999993</v>
      </c>
      <c r="I811" s="274"/>
      <c r="J811" s="270"/>
      <c r="K811" s="270"/>
      <c r="L811" s="275"/>
      <c r="M811" s="276"/>
      <c r="N811" s="277"/>
      <c r="O811" s="277"/>
      <c r="P811" s="277"/>
      <c r="Q811" s="277"/>
      <c r="R811" s="277"/>
      <c r="S811" s="277"/>
      <c r="T811" s="278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T811" s="279" t="s">
        <v>131</v>
      </c>
      <c r="AU811" s="279" t="s">
        <v>78</v>
      </c>
      <c r="AV811" s="15" t="s">
        <v>141</v>
      </c>
      <c r="AW811" s="15" t="s">
        <v>31</v>
      </c>
      <c r="AX811" s="15" t="s">
        <v>76</v>
      </c>
      <c r="AY811" s="279" t="s">
        <v>120</v>
      </c>
    </row>
    <row r="812" s="2" customFormat="1" ht="16.5" customHeight="1">
      <c r="A812" s="39"/>
      <c r="B812" s="40"/>
      <c r="C812" s="227" t="s">
        <v>1439</v>
      </c>
      <c r="D812" s="227" t="s">
        <v>123</v>
      </c>
      <c r="E812" s="228" t="s">
        <v>1440</v>
      </c>
      <c r="F812" s="229" t="s">
        <v>1441</v>
      </c>
      <c r="G812" s="230" t="s">
        <v>268</v>
      </c>
      <c r="H812" s="231">
        <v>48</v>
      </c>
      <c r="I812" s="232"/>
      <c r="J812" s="233">
        <f>ROUND(I812*H812,2)</f>
        <v>0</v>
      </c>
      <c r="K812" s="229" t="s">
        <v>127</v>
      </c>
      <c r="L812" s="45"/>
      <c r="M812" s="234" t="s">
        <v>19</v>
      </c>
      <c r="N812" s="235" t="s">
        <v>40</v>
      </c>
      <c r="O812" s="85"/>
      <c r="P812" s="236">
        <f>O812*H812</f>
        <v>0</v>
      </c>
      <c r="Q812" s="236">
        <v>0.00098999999999999999</v>
      </c>
      <c r="R812" s="236">
        <f>Q812*H812</f>
        <v>0.04752</v>
      </c>
      <c r="S812" s="236">
        <v>0</v>
      </c>
      <c r="T812" s="237">
        <f>S812*H812</f>
        <v>0</v>
      </c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R812" s="238" t="s">
        <v>141</v>
      </c>
      <c r="AT812" s="238" t="s">
        <v>123</v>
      </c>
      <c r="AU812" s="238" t="s">
        <v>78</v>
      </c>
      <c r="AY812" s="18" t="s">
        <v>120</v>
      </c>
      <c r="BE812" s="239">
        <f>IF(N812="základní",J812,0)</f>
        <v>0</v>
      </c>
      <c r="BF812" s="239">
        <f>IF(N812="snížená",J812,0)</f>
        <v>0</v>
      </c>
      <c r="BG812" s="239">
        <f>IF(N812="zákl. přenesená",J812,0)</f>
        <v>0</v>
      </c>
      <c r="BH812" s="239">
        <f>IF(N812="sníž. přenesená",J812,0)</f>
        <v>0</v>
      </c>
      <c r="BI812" s="239">
        <f>IF(N812="nulová",J812,0)</f>
        <v>0</v>
      </c>
      <c r="BJ812" s="18" t="s">
        <v>76</v>
      </c>
      <c r="BK812" s="239">
        <f>ROUND(I812*H812,2)</f>
        <v>0</v>
      </c>
      <c r="BL812" s="18" t="s">
        <v>141</v>
      </c>
      <c r="BM812" s="238" t="s">
        <v>1442</v>
      </c>
    </row>
    <row r="813" s="2" customFormat="1">
      <c r="A813" s="39"/>
      <c r="B813" s="40"/>
      <c r="C813" s="41"/>
      <c r="D813" s="240" t="s">
        <v>130</v>
      </c>
      <c r="E813" s="41"/>
      <c r="F813" s="241" t="s">
        <v>1443</v>
      </c>
      <c r="G813" s="41"/>
      <c r="H813" s="41"/>
      <c r="I813" s="147"/>
      <c r="J813" s="41"/>
      <c r="K813" s="41"/>
      <c r="L813" s="45"/>
      <c r="M813" s="242"/>
      <c r="N813" s="243"/>
      <c r="O813" s="85"/>
      <c r="P813" s="85"/>
      <c r="Q813" s="85"/>
      <c r="R813" s="85"/>
      <c r="S813" s="85"/>
      <c r="T813" s="86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T813" s="18" t="s">
        <v>130</v>
      </c>
      <c r="AU813" s="18" t="s">
        <v>78</v>
      </c>
    </row>
    <row r="814" s="14" customFormat="1">
      <c r="A814" s="14"/>
      <c r="B814" s="254"/>
      <c r="C814" s="255"/>
      <c r="D814" s="240" t="s">
        <v>131</v>
      </c>
      <c r="E814" s="256" t="s">
        <v>19</v>
      </c>
      <c r="F814" s="257" t="s">
        <v>1444</v>
      </c>
      <c r="G814" s="255"/>
      <c r="H814" s="258">
        <v>48</v>
      </c>
      <c r="I814" s="259"/>
      <c r="J814" s="255"/>
      <c r="K814" s="255"/>
      <c r="L814" s="260"/>
      <c r="M814" s="261"/>
      <c r="N814" s="262"/>
      <c r="O814" s="262"/>
      <c r="P814" s="262"/>
      <c r="Q814" s="262"/>
      <c r="R814" s="262"/>
      <c r="S814" s="262"/>
      <c r="T814" s="263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4" t="s">
        <v>131</v>
      </c>
      <c r="AU814" s="264" t="s">
        <v>78</v>
      </c>
      <c r="AV814" s="14" t="s">
        <v>78</v>
      </c>
      <c r="AW814" s="14" t="s">
        <v>31</v>
      </c>
      <c r="AX814" s="14" t="s">
        <v>76</v>
      </c>
      <c r="AY814" s="264" t="s">
        <v>120</v>
      </c>
    </row>
    <row r="815" s="2" customFormat="1" ht="16.5" customHeight="1">
      <c r="A815" s="39"/>
      <c r="B815" s="40"/>
      <c r="C815" s="227" t="s">
        <v>1445</v>
      </c>
      <c r="D815" s="227" t="s">
        <v>123</v>
      </c>
      <c r="E815" s="228" t="s">
        <v>1446</v>
      </c>
      <c r="F815" s="229" t="s">
        <v>1447</v>
      </c>
      <c r="G815" s="230" t="s">
        <v>268</v>
      </c>
      <c r="H815" s="231">
        <v>1566.8</v>
      </c>
      <c r="I815" s="232"/>
      <c r="J815" s="233">
        <f>ROUND(I815*H815,2)</f>
        <v>0</v>
      </c>
      <c r="K815" s="229" t="s">
        <v>127</v>
      </c>
      <c r="L815" s="45"/>
      <c r="M815" s="234" t="s">
        <v>19</v>
      </c>
      <c r="N815" s="235" t="s">
        <v>40</v>
      </c>
      <c r="O815" s="85"/>
      <c r="P815" s="236">
        <f>O815*H815</f>
        <v>0</v>
      </c>
      <c r="Q815" s="236">
        <v>0.00158</v>
      </c>
      <c r="R815" s="236">
        <f>Q815*H815</f>
        <v>2.4755439999999997</v>
      </c>
      <c r="S815" s="236">
        <v>0</v>
      </c>
      <c r="T815" s="237">
        <f>S815*H815</f>
        <v>0</v>
      </c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R815" s="238" t="s">
        <v>141</v>
      </c>
      <c r="AT815" s="238" t="s">
        <v>123</v>
      </c>
      <c r="AU815" s="238" t="s">
        <v>78</v>
      </c>
      <c r="AY815" s="18" t="s">
        <v>120</v>
      </c>
      <c r="BE815" s="239">
        <f>IF(N815="základní",J815,0)</f>
        <v>0</v>
      </c>
      <c r="BF815" s="239">
        <f>IF(N815="snížená",J815,0)</f>
        <v>0</v>
      </c>
      <c r="BG815" s="239">
        <f>IF(N815="zákl. přenesená",J815,0)</f>
        <v>0</v>
      </c>
      <c r="BH815" s="239">
        <f>IF(N815="sníž. přenesená",J815,0)</f>
        <v>0</v>
      </c>
      <c r="BI815" s="239">
        <f>IF(N815="nulová",J815,0)</f>
        <v>0</v>
      </c>
      <c r="BJ815" s="18" t="s">
        <v>76</v>
      </c>
      <c r="BK815" s="239">
        <f>ROUND(I815*H815,2)</f>
        <v>0</v>
      </c>
      <c r="BL815" s="18" t="s">
        <v>141</v>
      </c>
      <c r="BM815" s="238" t="s">
        <v>1448</v>
      </c>
    </row>
    <row r="816" s="2" customFormat="1">
      <c r="A816" s="39"/>
      <c r="B816" s="40"/>
      <c r="C816" s="41"/>
      <c r="D816" s="240" t="s">
        <v>130</v>
      </c>
      <c r="E816" s="41"/>
      <c r="F816" s="241" t="s">
        <v>1449</v>
      </c>
      <c r="G816" s="41"/>
      <c r="H816" s="41"/>
      <c r="I816" s="147"/>
      <c r="J816" s="41"/>
      <c r="K816" s="41"/>
      <c r="L816" s="45"/>
      <c r="M816" s="242"/>
      <c r="N816" s="243"/>
      <c r="O816" s="85"/>
      <c r="P816" s="85"/>
      <c r="Q816" s="85"/>
      <c r="R816" s="85"/>
      <c r="S816" s="85"/>
      <c r="T816" s="86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T816" s="18" t="s">
        <v>130</v>
      </c>
      <c r="AU816" s="18" t="s">
        <v>78</v>
      </c>
    </row>
    <row r="817" s="14" customFormat="1">
      <c r="A817" s="14"/>
      <c r="B817" s="254"/>
      <c r="C817" s="255"/>
      <c r="D817" s="240" t="s">
        <v>131</v>
      </c>
      <c r="E817" s="256" t="s">
        <v>19</v>
      </c>
      <c r="F817" s="257" t="s">
        <v>1450</v>
      </c>
      <c r="G817" s="255"/>
      <c r="H817" s="258">
        <v>1566.8</v>
      </c>
      <c r="I817" s="259"/>
      <c r="J817" s="255"/>
      <c r="K817" s="255"/>
      <c r="L817" s="260"/>
      <c r="M817" s="261"/>
      <c r="N817" s="262"/>
      <c r="O817" s="262"/>
      <c r="P817" s="262"/>
      <c r="Q817" s="262"/>
      <c r="R817" s="262"/>
      <c r="S817" s="262"/>
      <c r="T817" s="263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64" t="s">
        <v>131</v>
      </c>
      <c r="AU817" s="264" t="s">
        <v>78</v>
      </c>
      <c r="AV817" s="14" t="s">
        <v>78</v>
      </c>
      <c r="AW817" s="14" t="s">
        <v>31</v>
      </c>
      <c r="AX817" s="14" t="s">
        <v>76</v>
      </c>
      <c r="AY817" s="264" t="s">
        <v>120</v>
      </c>
    </row>
    <row r="818" s="2" customFormat="1" ht="16.5" customHeight="1">
      <c r="A818" s="39"/>
      <c r="B818" s="40"/>
      <c r="C818" s="227" t="s">
        <v>1451</v>
      </c>
      <c r="D818" s="227" t="s">
        <v>123</v>
      </c>
      <c r="E818" s="228" t="s">
        <v>1452</v>
      </c>
      <c r="F818" s="229" t="s">
        <v>1453</v>
      </c>
      <c r="G818" s="230" t="s">
        <v>345</v>
      </c>
      <c r="H818" s="231">
        <v>285</v>
      </c>
      <c r="I818" s="232"/>
      <c r="J818" s="233">
        <f>ROUND(I818*H818,2)</f>
        <v>0</v>
      </c>
      <c r="K818" s="229" t="s">
        <v>127</v>
      </c>
      <c r="L818" s="45"/>
      <c r="M818" s="234" t="s">
        <v>19</v>
      </c>
      <c r="N818" s="235" t="s">
        <v>40</v>
      </c>
      <c r="O818" s="85"/>
      <c r="P818" s="236">
        <f>O818*H818</f>
        <v>0</v>
      </c>
      <c r="Q818" s="236">
        <v>0.00029</v>
      </c>
      <c r="R818" s="236">
        <f>Q818*H818</f>
        <v>0.082650000000000001</v>
      </c>
      <c r="S818" s="236">
        <v>0</v>
      </c>
      <c r="T818" s="237">
        <f>S818*H818</f>
        <v>0</v>
      </c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R818" s="238" t="s">
        <v>141</v>
      </c>
      <c r="AT818" s="238" t="s">
        <v>123</v>
      </c>
      <c r="AU818" s="238" t="s">
        <v>78</v>
      </c>
      <c r="AY818" s="18" t="s">
        <v>120</v>
      </c>
      <c r="BE818" s="239">
        <f>IF(N818="základní",J818,0)</f>
        <v>0</v>
      </c>
      <c r="BF818" s="239">
        <f>IF(N818="snížená",J818,0)</f>
        <v>0</v>
      </c>
      <c r="BG818" s="239">
        <f>IF(N818="zákl. přenesená",J818,0)</f>
        <v>0</v>
      </c>
      <c r="BH818" s="239">
        <f>IF(N818="sníž. přenesená",J818,0)</f>
        <v>0</v>
      </c>
      <c r="BI818" s="239">
        <f>IF(N818="nulová",J818,0)</f>
        <v>0</v>
      </c>
      <c r="BJ818" s="18" t="s">
        <v>76</v>
      </c>
      <c r="BK818" s="239">
        <f>ROUND(I818*H818,2)</f>
        <v>0</v>
      </c>
      <c r="BL818" s="18" t="s">
        <v>141</v>
      </c>
      <c r="BM818" s="238" t="s">
        <v>1454</v>
      </c>
    </row>
    <row r="819" s="2" customFormat="1">
      <c r="A819" s="39"/>
      <c r="B819" s="40"/>
      <c r="C819" s="41"/>
      <c r="D819" s="240" t="s">
        <v>130</v>
      </c>
      <c r="E819" s="41"/>
      <c r="F819" s="241" t="s">
        <v>1455</v>
      </c>
      <c r="G819" s="41"/>
      <c r="H819" s="41"/>
      <c r="I819" s="147"/>
      <c r="J819" s="41"/>
      <c r="K819" s="41"/>
      <c r="L819" s="45"/>
      <c r="M819" s="242"/>
      <c r="N819" s="243"/>
      <c r="O819" s="85"/>
      <c r="P819" s="85"/>
      <c r="Q819" s="85"/>
      <c r="R819" s="85"/>
      <c r="S819" s="85"/>
      <c r="T819" s="86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T819" s="18" t="s">
        <v>130</v>
      </c>
      <c r="AU819" s="18" t="s">
        <v>78</v>
      </c>
    </row>
    <row r="820" s="13" customFormat="1">
      <c r="A820" s="13"/>
      <c r="B820" s="244"/>
      <c r="C820" s="245"/>
      <c r="D820" s="240" t="s">
        <v>131</v>
      </c>
      <c r="E820" s="246" t="s">
        <v>19</v>
      </c>
      <c r="F820" s="247" t="s">
        <v>1456</v>
      </c>
      <c r="G820" s="245"/>
      <c r="H820" s="246" t="s">
        <v>19</v>
      </c>
      <c r="I820" s="248"/>
      <c r="J820" s="245"/>
      <c r="K820" s="245"/>
      <c r="L820" s="249"/>
      <c r="M820" s="250"/>
      <c r="N820" s="251"/>
      <c r="O820" s="251"/>
      <c r="P820" s="251"/>
      <c r="Q820" s="251"/>
      <c r="R820" s="251"/>
      <c r="S820" s="251"/>
      <c r="T820" s="252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53" t="s">
        <v>131</v>
      </c>
      <c r="AU820" s="253" t="s">
        <v>78</v>
      </c>
      <c r="AV820" s="13" t="s">
        <v>76</v>
      </c>
      <c r="AW820" s="13" t="s">
        <v>31</v>
      </c>
      <c r="AX820" s="13" t="s">
        <v>69</v>
      </c>
      <c r="AY820" s="253" t="s">
        <v>120</v>
      </c>
    </row>
    <row r="821" s="14" customFormat="1">
      <c r="A821" s="14"/>
      <c r="B821" s="254"/>
      <c r="C821" s="255"/>
      <c r="D821" s="240" t="s">
        <v>131</v>
      </c>
      <c r="E821" s="256" t="s">
        <v>19</v>
      </c>
      <c r="F821" s="257" t="s">
        <v>1457</v>
      </c>
      <c r="G821" s="255"/>
      <c r="H821" s="258">
        <v>285</v>
      </c>
      <c r="I821" s="259"/>
      <c r="J821" s="255"/>
      <c r="K821" s="255"/>
      <c r="L821" s="260"/>
      <c r="M821" s="261"/>
      <c r="N821" s="262"/>
      <c r="O821" s="262"/>
      <c r="P821" s="262"/>
      <c r="Q821" s="262"/>
      <c r="R821" s="262"/>
      <c r="S821" s="262"/>
      <c r="T821" s="263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64" t="s">
        <v>131</v>
      </c>
      <c r="AU821" s="264" t="s">
        <v>78</v>
      </c>
      <c r="AV821" s="14" t="s">
        <v>78</v>
      </c>
      <c r="AW821" s="14" t="s">
        <v>31</v>
      </c>
      <c r="AX821" s="14" t="s">
        <v>76</v>
      </c>
      <c r="AY821" s="264" t="s">
        <v>120</v>
      </c>
    </row>
    <row r="822" s="2" customFormat="1" ht="16.5" customHeight="1">
      <c r="A822" s="39"/>
      <c r="B822" s="40"/>
      <c r="C822" s="280" t="s">
        <v>1458</v>
      </c>
      <c r="D822" s="280" t="s">
        <v>503</v>
      </c>
      <c r="E822" s="281" t="s">
        <v>1459</v>
      </c>
      <c r="F822" s="282" t="s">
        <v>1460</v>
      </c>
      <c r="G822" s="283" t="s">
        <v>491</v>
      </c>
      <c r="H822" s="284">
        <v>0.29999999999999999</v>
      </c>
      <c r="I822" s="285"/>
      <c r="J822" s="286">
        <f>ROUND(I822*H822,2)</f>
        <v>0</v>
      </c>
      <c r="K822" s="282" t="s">
        <v>127</v>
      </c>
      <c r="L822" s="287"/>
      <c r="M822" s="288" t="s">
        <v>19</v>
      </c>
      <c r="N822" s="289" t="s">
        <v>40</v>
      </c>
      <c r="O822" s="85"/>
      <c r="P822" s="236">
        <f>O822*H822</f>
        <v>0</v>
      </c>
      <c r="Q822" s="236">
        <v>1</v>
      </c>
      <c r="R822" s="236">
        <f>Q822*H822</f>
        <v>0.29999999999999999</v>
      </c>
      <c r="S822" s="236">
        <v>0</v>
      </c>
      <c r="T822" s="237">
        <f>S822*H822</f>
        <v>0</v>
      </c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R822" s="238" t="s">
        <v>159</v>
      </c>
      <c r="AT822" s="238" t="s">
        <v>503</v>
      </c>
      <c r="AU822" s="238" t="s">
        <v>78</v>
      </c>
      <c r="AY822" s="18" t="s">
        <v>120</v>
      </c>
      <c r="BE822" s="239">
        <f>IF(N822="základní",J822,0)</f>
        <v>0</v>
      </c>
      <c r="BF822" s="239">
        <f>IF(N822="snížená",J822,0)</f>
        <v>0</v>
      </c>
      <c r="BG822" s="239">
        <f>IF(N822="zákl. přenesená",J822,0)</f>
        <v>0</v>
      </c>
      <c r="BH822" s="239">
        <f>IF(N822="sníž. přenesená",J822,0)</f>
        <v>0</v>
      </c>
      <c r="BI822" s="239">
        <f>IF(N822="nulová",J822,0)</f>
        <v>0</v>
      </c>
      <c r="BJ822" s="18" t="s">
        <v>76</v>
      </c>
      <c r="BK822" s="239">
        <f>ROUND(I822*H822,2)</f>
        <v>0</v>
      </c>
      <c r="BL822" s="18" t="s">
        <v>141</v>
      </c>
      <c r="BM822" s="238" t="s">
        <v>1461</v>
      </c>
    </row>
    <row r="823" s="2" customFormat="1">
      <c r="A823" s="39"/>
      <c r="B823" s="40"/>
      <c r="C823" s="41"/>
      <c r="D823" s="240" t="s">
        <v>130</v>
      </c>
      <c r="E823" s="41"/>
      <c r="F823" s="241" t="s">
        <v>1460</v>
      </c>
      <c r="G823" s="41"/>
      <c r="H823" s="41"/>
      <c r="I823" s="147"/>
      <c r="J823" s="41"/>
      <c r="K823" s="41"/>
      <c r="L823" s="45"/>
      <c r="M823" s="242"/>
      <c r="N823" s="243"/>
      <c r="O823" s="85"/>
      <c r="P823" s="85"/>
      <c r="Q823" s="85"/>
      <c r="R823" s="85"/>
      <c r="S823" s="85"/>
      <c r="T823" s="86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T823" s="18" t="s">
        <v>130</v>
      </c>
      <c r="AU823" s="18" t="s">
        <v>78</v>
      </c>
    </row>
    <row r="824" s="14" customFormat="1">
      <c r="A824" s="14"/>
      <c r="B824" s="254"/>
      <c r="C824" s="255"/>
      <c r="D824" s="240" t="s">
        <v>131</v>
      </c>
      <c r="E824" s="256" t="s">
        <v>19</v>
      </c>
      <c r="F824" s="257" t="s">
        <v>1462</v>
      </c>
      <c r="G824" s="255"/>
      <c r="H824" s="258">
        <v>0.29999999999999999</v>
      </c>
      <c r="I824" s="259"/>
      <c r="J824" s="255"/>
      <c r="K824" s="255"/>
      <c r="L824" s="260"/>
      <c r="M824" s="261"/>
      <c r="N824" s="262"/>
      <c r="O824" s="262"/>
      <c r="P824" s="262"/>
      <c r="Q824" s="262"/>
      <c r="R824" s="262"/>
      <c r="S824" s="262"/>
      <c r="T824" s="263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64" t="s">
        <v>131</v>
      </c>
      <c r="AU824" s="264" t="s">
        <v>78</v>
      </c>
      <c r="AV824" s="14" t="s">
        <v>78</v>
      </c>
      <c r="AW824" s="14" t="s">
        <v>31</v>
      </c>
      <c r="AX824" s="14" t="s">
        <v>76</v>
      </c>
      <c r="AY824" s="264" t="s">
        <v>120</v>
      </c>
    </row>
    <row r="825" s="2" customFormat="1" ht="16.5" customHeight="1">
      <c r="A825" s="39"/>
      <c r="B825" s="40"/>
      <c r="C825" s="227" t="s">
        <v>1463</v>
      </c>
      <c r="D825" s="227" t="s">
        <v>123</v>
      </c>
      <c r="E825" s="228" t="s">
        <v>1464</v>
      </c>
      <c r="F825" s="229" t="s">
        <v>1465</v>
      </c>
      <c r="G825" s="230" t="s">
        <v>345</v>
      </c>
      <c r="H825" s="231">
        <v>14.5</v>
      </c>
      <c r="I825" s="232"/>
      <c r="J825" s="233">
        <f>ROUND(I825*H825,2)</f>
        <v>0</v>
      </c>
      <c r="K825" s="229" t="s">
        <v>127</v>
      </c>
      <c r="L825" s="45"/>
      <c r="M825" s="234" t="s">
        <v>19</v>
      </c>
      <c r="N825" s="235" t="s">
        <v>40</v>
      </c>
      <c r="O825" s="85"/>
      <c r="P825" s="236">
        <f>O825*H825</f>
        <v>0</v>
      </c>
      <c r="Q825" s="236">
        <v>0.00077999999999999999</v>
      </c>
      <c r="R825" s="236">
        <f>Q825*H825</f>
        <v>0.011310000000000001</v>
      </c>
      <c r="S825" s="236">
        <v>0.001</v>
      </c>
      <c r="T825" s="237">
        <f>S825*H825</f>
        <v>0.014500000000000001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R825" s="238" t="s">
        <v>141</v>
      </c>
      <c r="AT825" s="238" t="s">
        <v>123</v>
      </c>
      <c r="AU825" s="238" t="s">
        <v>78</v>
      </c>
      <c r="AY825" s="18" t="s">
        <v>120</v>
      </c>
      <c r="BE825" s="239">
        <f>IF(N825="základní",J825,0)</f>
        <v>0</v>
      </c>
      <c r="BF825" s="239">
        <f>IF(N825="snížená",J825,0)</f>
        <v>0</v>
      </c>
      <c r="BG825" s="239">
        <f>IF(N825="zákl. přenesená",J825,0)</f>
        <v>0</v>
      </c>
      <c r="BH825" s="239">
        <f>IF(N825="sníž. přenesená",J825,0)</f>
        <v>0</v>
      </c>
      <c r="BI825" s="239">
        <f>IF(N825="nulová",J825,0)</f>
        <v>0</v>
      </c>
      <c r="BJ825" s="18" t="s">
        <v>76</v>
      </c>
      <c r="BK825" s="239">
        <f>ROUND(I825*H825,2)</f>
        <v>0</v>
      </c>
      <c r="BL825" s="18" t="s">
        <v>141</v>
      </c>
      <c r="BM825" s="238" t="s">
        <v>1466</v>
      </c>
    </row>
    <row r="826" s="2" customFormat="1">
      <c r="A826" s="39"/>
      <c r="B826" s="40"/>
      <c r="C826" s="41"/>
      <c r="D826" s="240" t="s">
        <v>130</v>
      </c>
      <c r="E826" s="41"/>
      <c r="F826" s="241" t="s">
        <v>1467</v>
      </c>
      <c r="G826" s="41"/>
      <c r="H826" s="41"/>
      <c r="I826" s="147"/>
      <c r="J826" s="41"/>
      <c r="K826" s="41"/>
      <c r="L826" s="45"/>
      <c r="M826" s="242"/>
      <c r="N826" s="243"/>
      <c r="O826" s="85"/>
      <c r="P826" s="85"/>
      <c r="Q826" s="85"/>
      <c r="R826" s="85"/>
      <c r="S826" s="85"/>
      <c r="T826" s="86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T826" s="18" t="s">
        <v>130</v>
      </c>
      <c r="AU826" s="18" t="s">
        <v>78</v>
      </c>
    </row>
    <row r="827" s="13" customFormat="1">
      <c r="A827" s="13"/>
      <c r="B827" s="244"/>
      <c r="C827" s="245"/>
      <c r="D827" s="240" t="s">
        <v>131</v>
      </c>
      <c r="E827" s="246" t="s">
        <v>19</v>
      </c>
      <c r="F827" s="247" t="s">
        <v>1468</v>
      </c>
      <c r="G827" s="245"/>
      <c r="H827" s="246" t="s">
        <v>19</v>
      </c>
      <c r="I827" s="248"/>
      <c r="J827" s="245"/>
      <c r="K827" s="245"/>
      <c r="L827" s="249"/>
      <c r="M827" s="250"/>
      <c r="N827" s="251"/>
      <c r="O827" s="251"/>
      <c r="P827" s="251"/>
      <c r="Q827" s="251"/>
      <c r="R827" s="251"/>
      <c r="S827" s="251"/>
      <c r="T827" s="252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53" t="s">
        <v>131</v>
      </c>
      <c r="AU827" s="253" t="s">
        <v>78</v>
      </c>
      <c r="AV827" s="13" t="s">
        <v>76</v>
      </c>
      <c r="AW827" s="13" t="s">
        <v>31</v>
      </c>
      <c r="AX827" s="13" t="s">
        <v>69</v>
      </c>
      <c r="AY827" s="253" t="s">
        <v>120</v>
      </c>
    </row>
    <row r="828" s="14" customFormat="1">
      <c r="A828" s="14"/>
      <c r="B828" s="254"/>
      <c r="C828" s="255"/>
      <c r="D828" s="240" t="s">
        <v>131</v>
      </c>
      <c r="E828" s="256" t="s">
        <v>19</v>
      </c>
      <c r="F828" s="257" t="s">
        <v>1469</v>
      </c>
      <c r="G828" s="255"/>
      <c r="H828" s="258">
        <v>14.5</v>
      </c>
      <c r="I828" s="259"/>
      <c r="J828" s="255"/>
      <c r="K828" s="255"/>
      <c r="L828" s="260"/>
      <c r="M828" s="261"/>
      <c r="N828" s="262"/>
      <c r="O828" s="262"/>
      <c r="P828" s="262"/>
      <c r="Q828" s="262"/>
      <c r="R828" s="262"/>
      <c r="S828" s="262"/>
      <c r="T828" s="263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64" t="s">
        <v>131</v>
      </c>
      <c r="AU828" s="264" t="s">
        <v>78</v>
      </c>
      <c r="AV828" s="14" t="s">
        <v>78</v>
      </c>
      <c r="AW828" s="14" t="s">
        <v>31</v>
      </c>
      <c r="AX828" s="14" t="s">
        <v>76</v>
      </c>
      <c r="AY828" s="264" t="s">
        <v>120</v>
      </c>
    </row>
    <row r="829" s="2" customFormat="1" ht="16.5" customHeight="1">
      <c r="A829" s="39"/>
      <c r="B829" s="40"/>
      <c r="C829" s="227" t="s">
        <v>1470</v>
      </c>
      <c r="D829" s="227" t="s">
        <v>123</v>
      </c>
      <c r="E829" s="228" t="s">
        <v>1471</v>
      </c>
      <c r="F829" s="229" t="s">
        <v>1472</v>
      </c>
      <c r="G829" s="230" t="s">
        <v>345</v>
      </c>
      <c r="H829" s="231">
        <v>100</v>
      </c>
      <c r="I829" s="232"/>
      <c r="J829" s="233">
        <f>ROUND(I829*H829,2)</f>
        <v>0</v>
      </c>
      <c r="K829" s="229" t="s">
        <v>127</v>
      </c>
      <c r="L829" s="45"/>
      <c r="M829" s="234" t="s">
        <v>19</v>
      </c>
      <c r="N829" s="235" t="s">
        <v>40</v>
      </c>
      <c r="O829" s="85"/>
      <c r="P829" s="236">
        <f>O829*H829</f>
        <v>0</v>
      </c>
      <c r="Q829" s="236">
        <v>0.00247</v>
      </c>
      <c r="R829" s="236">
        <f>Q829*H829</f>
        <v>0.247</v>
      </c>
      <c r="S829" s="236">
        <v>0</v>
      </c>
      <c r="T829" s="237">
        <f>S829*H829</f>
        <v>0</v>
      </c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R829" s="238" t="s">
        <v>141</v>
      </c>
      <c r="AT829" s="238" t="s">
        <v>123</v>
      </c>
      <c r="AU829" s="238" t="s">
        <v>78</v>
      </c>
      <c r="AY829" s="18" t="s">
        <v>120</v>
      </c>
      <c r="BE829" s="239">
        <f>IF(N829="základní",J829,0)</f>
        <v>0</v>
      </c>
      <c r="BF829" s="239">
        <f>IF(N829="snížená",J829,0)</f>
        <v>0</v>
      </c>
      <c r="BG829" s="239">
        <f>IF(N829="zákl. přenesená",J829,0)</f>
        <v>0</v>
      </c>
      <c r="BH829" s="239">
        <f>IF(N829="sníž. přenesená",J829,0)</f>
        <v>0</v>
      </c>
      <c r="BI829" s="239">
        <f>IF(N829="nulová",J829,0)</f>
        <v>0</v>
      </c>
      <c r="BJ829" s="18" t="s">
        <v>76</v>
      </c>
      <c r="BK829" s="239">
        <f>ROUND(I829*H829,2)</f>
        <v>0</v>
      </c>
      <c r="BL829" s="18" t="s">
        <v>141</v>
      </c>
      <c r="BM829" s="238" t="s">
        <v>1473</v>
      </c>
    </row>
    <row r="830" s="2" customFormat="1">
      <c r="A830" s="39"/>
      <c r="B830" s="40"/>
      <c r="C830" s="41"/>
      <c r="D830" s="240" t="s">
        <v>130</v>
      </c>
      <c r="E830" s="41"/>
      <c r="F830" s="241" t="s">
        <v>1474</v>
      </c>
      <c r="G830" s="41"/>
      <c r="H830" s="41"/>
      <c r="I830" s="147"/>
      <c r="J830" s="41"/>
      <c r="K830" s="41"/>
      <c r="L830" s="45"/>
      <c r="M830" s="242"/>
      <c r="N830" s="243"/>
      <c r="O830" s="85"/>
      <c r="P830" s="85"/>
      <c r="Q830" s="85"/>
      <c r="R830" s="85"/>
      <c r="S830" s="85"/>
      <c r="T830" s="86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T830" s="18" t="s">
        <v>130</v>
      </c>
      <c r="AU830" s="18" t="s">
        <v>78</v>
      </c>
    </row>
    <row r="831" s="14" customFormat="1">
      <c r="A831" s="14"/>
      <c r="B831" s="254"/>
      <c r="C831" s="255"/>
      <c r="D831" s="240" t="s">
        <v>131</v>
      </c>
      <c r="E831" s="256" t="s">
        <v>19</v>
      </c>
      <c r="F831" s="257" t="s">
        <v>1475</v>
      </c>
      <c r="G831" s="255"/>
      <c r="H831" s="258">
        <v>100</v>
      </c>
      <c r="I831" s="259"/>
      <c r="J831" s="255"/>
      <c r="K831" s="255"/>
      <c r="L831" s="260"/>
      <c r="M831" s="261"/>
      <c r="N831" s="262"/>
      <c r="O831" s="262"/>
      <c r="P831" s="262"/>
      <c r="Q831" s="262"/>
      <c r="R831" s="262"/>
      <c r="S831" s="262"/>
      <c r="T831" s="263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64" t="s">
        <v>131</v>
      </c>
      <c r="AU831" s="264" t="s">
        <v>78</v>
      </c>
      <c r="AV831" s="14" t="s">
        <v>78</v>
      </c>
      <c r="AW831" s="14" t="s">
        <v>31</v>
      </c>
      <c r="AX831" s="14" t="s">
        <v>76</v>
      </c>
      <c r="AY831" s="264" t="s">
        <v>120</v>
      </c>
    </row>
    <row r="832" s="12" customFormat="1" ht="22.8" customHeight="1">
      <c r="A832" s="12"/>
      <c r="B832" s="211"/>
      <c r="C832" s="212"/>
      <c r="D832" s="213" t="s">
        <v>68</v>
      </c>
      <c r="E832" s="225" t="s">
        <v>1476</v>
      </c>
      <c r="F832" s="225" t="s">
        <v>1477</v>
      </c>
      <c r="G832" s="212"/>
      <c r="H832" s="212"/>
      <c r="I832" s="215"/>
      <c r="J832" s="226">
        <f>BK832</f>
        <v>0</v>
      </c>
      <c r="K832" s="212"/>
      <c r="L832" s="217"/>
      <c r="M832" s="218"/>
      <c r="N832" s="219"/>
      <c r="O832" s="219"/>
      <c r="P832" s="220">
        <f>SUM(P833:P891)</f>
        <v>0</v>
      </c>
      <c r="Q832" s="219"/>
      <c r="R832" s="220">
        <f>SUM(R833:R891)</f>
        <v>0</v>
      </c>
      <c r="S832" s="219"/>
      <c r="T832" s="221">
        <f>SUM(T833:T891)</f>
        <v>0</v>
      </c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R832" s="222" t="s">
        <v>76</v>
      </c>
      <c r="AT832" s="223" t="s">
        <v>68</v>
      </c>
      <c r="AU832" s="223" t="s">
        <v>76</v>
      </c>
      <c r="AY832" s="222" t="s">
        <v>120</v>
      </c>
      <c r="BK832" s="224">
        <f>SUM(BK833:BK891)</f>
        <v>0</v>
      </c>
    </row>
    <row r="833" s="2" customFormat="1" ht="16.5" customHeight="1">
      <c r="A833" s="39"/>
      <c r="B833" s="40"/>
      <c r="C833" s="227" t="s">
        <v>1478</v>
      </c>
      <c r="D833" s="227" t="s">
        <v>123</v>
      </c>
      <c r="E833" s="228" t="s">
        <v>1479</v>
      </c>
      <c r="F833" s="229" t="s">
        <v>1480</v>
      </c>
      <c r="G833" s="230" t="s">
        <v>491</v>
      </c>
      <c r="H833" s="231">
        <v>4.5</v>
      </c>
      <c r="I833" s="232"/>
      <c r="J833" s="233">
        <f>ROUND(I833*H833,2)</f>
        <v>0</v>
      </c>
      <c r="K833" s="229" t="s">
        <v>127</v>
      </c>
      <c r="L833" s="45"/>
      <c r="M833" s="234" t="s">
        <v>19</v>
      </c>
      <c r="N833" s="235" t="s">
        <v>40</v>
      </c>
      <c r="O833" s="85"/>
      <c r="P833" s="236">
        <f>O833*H833</f>
        <v>0</v>
      </c>
      <c r="Q833" s="236">
        <v>0</v>
      </c>
      <c r="R833" s="236">
        <f>Q833*H833</f>
        <v>0</v>
      </c>
      <c r="S833" s="236">
        <v>0</v>
      </c>
      <c r="T833" s="237">
        <f>S833*H833</f>
        <v>0</v>
      </c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R833" s="238" t="s">
        <v>141</v>
      </c>
      <c r="AT833" s="238" t="s">
        <v>123</v>
      </c>
      <c r="AU833" s="238" t="s">
        <v>78</v>
      </c>
      <c r="AY833" s="18" t="s">
        <v>120</v>
      </c>
      <c r="BE833" s="239">
        <f>IF(N833="základní",J833,0)</f>
        <v>0</v>
      </c>
      <c r="BF833" s="239">
        <f>IF(N833="snížená",J833,0)</f>
        <v>0</v>
      </c>
      <c r="BG833" s="239">
        <f>IF(N833="zákl. přenesená",J833,0)</f>
        <v>0</v>
      </c>
      <c r="BH833" s="239">
        <f>IF(N833="sníž. přenesená",J833,0)</f>
        <v>0</v>
      </c>
      <c r="BI833" s="239">
        <f>IF(N833="nulová",J833,0)</f>
        <v>0</v>
      </c>
      <c r="BJ833" s="18" t="s">
        <v>76</v>
      </c>
      <c r="BK833" s="239">
        <f>ROUND(I833*H833,2)</f>
        <v>0</v>
      </c>
      <c r="BL833" s="18" t="s">
        <v>141</v>
      </c>
      <c r="BM833" s="238" t="s">
        <v>1481</v>
      </c>
    </row>
    <row r="834" s="2" customFormat="1">
      <c r="A834" s="39"/>
      <c r="B834" s="40"/>
      <c r="C834" s="41"/>
      <c r="D834" s="240" t="s">
        <v>130</v>
      </c>
      <c r="E834" s="41"/>
      <c r="F834" s="241" t="s">
        <v>1482</v>
      </c>
      <c r="G834" s="41"/>
      <c r="H834" s="41"/>
      <c r="I834" s="147"/>
      <c r="J834" s="41"/>
      <c r="K834" s="41"/>
      <c r="L834" s="45"/>
      <c r="M834" s="242"/>
      <c r="N834" s="243"/>
      <c r="O834" s="85"/>
      <c r="P834" s="85"/>
      <c r="Q834" s="85"/>
      <c r="R834" s="85"/>
      <c r="S834" s="85"/>
      <c r="T834" s="86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T834" s="18" t="s">
        <v>130</v>
      </c>
      <c r="AU834" s="18" t="s">
        <v>78</v>
      </c>
    </row>
    <row r="835" s="13" customFormat="1">
      <c r="A835" s="13"/>
      <c r="B835" s="244"/>
      <c r="C835" s="245"/>
      <c r="D835" s="240" t="s">
        <v>131</v>
      </c>
      <c r="E835" s="246" t="s">
        <v>19</v>
      </c>
      <c r="F835" s="247" t="s">
        <v>1483</v>
      </c>
      <c r="G835" s="245"/>
      <c r="H835" s="246" t="s">
        <v>19</v>
      </c>
      <c r="I835" s="248"/>
      <c r="J835" s="245"/>
      <c r="K835" s="245"/>
      <c r="L835" s="249"/>
      <c r="M835" s="250"/>
      <c r="N835" s="251"/>
      <c r="O835" s="251"/>
      <c r="P835" s="251"/>
      <c r="Q835" s="251"/>
      <c r="R835" s="251"/>
      <c r="S835" s="251"/>
      <c r="T835" s="252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53" t="s">
        <v>131</v>
      </c>
      <c r="AU835" s="253" t="s">
        <v>78</v>
      </c>
      <c r="AV835" s="13" t="s">
        <v>76</v>
      </c>
      <c r="AW835" s="13" t="s">
        <v>31</v>
      </c>
      <c r="AX835" s="13" t="s">
        <v>69</v>
      </c>
      <c r="AY835" s="253" t="s">
        <v>120</v>
      </c>
    </row>
    <row r="836" s="14" customFormat="1">
      <c r="A836" s="14"/>
      <c r="B836" s="254"/>
      <c r="C836" s="255"/>
      <c r="D836" s="240" t="s">
        <v>131</v>
      </c>
      <c r="E836" s="256" t="s">
        <v>19</v>
      </c>
      <c r="F836" s="257" t="s">
        <v>1484</v>
      </c>
      <c r="G836" s="255"/>
      <c r="H836" s="258">
        <v>4.5</v>
      </c>
      <c r="I836" s="259"/>
      <c r="J836" s="255"/>
      <c r="K836" s="255"/>
      <c r="L836" s="260"/>
      <c r="M836" s="261"/>
      <c r="N836" s="262"/>
      <c r="O836" s="262"/>
      <c r="P836" s="262"/>
      <c r="Q836" s="262"/>
      <c r="R836" s="262"/>
      <c r="S836" s="262"/>
      <c r="T836" s="263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4" t="s">
        <v>131</v>
      </c>
      <c r="AU836" s="264" t="s">
        <v>78</v>
      </c>
      <c r="AV836" s="14" t="s">
        <v>78</v>
      </c>
      <c r="AW836" s="14" t="s">
        <v>31</v>
      </c>
      <c r="AX836" s="14" t="s">
        <v>76</v>
      </c>
      <c r="AY836" s="264" t="s">
        <v>120</v>
      </c>
    </row>
    <row r="837" s="2" customFormat="1" ht="16.5" customHeight="1">
      <c r="A837" s="39"/>
      <c r="B837" s="40"/>
      <c r="C837" s="227" t="s">
        <v>1485</v>
      </c>
      <c r="D837" s="227" t="s">
        <v>123</v>
      </c>
      <c r="E837" s="228" t="s">
        <v>1486</v>
      </c>
      <c r="F837" s="229" t="s">
        <v>1487</v>
      </c>
      <c r="G837" s="230" t="s">
        <v>491</v>
      </c>
      <c r="H837" s="231">
        <v>18.954999999999998</v>
      </c>
      <c r="I837" s="232"/>
      <c r="J837" s="233">
        <f>ROUND(I837*H837,2)</f>
        <v>0</v>
      </c>
      <c r="K837" s="229" t="s">
        <v>127</v>
      </c>
      <c r="L837" s="45"/>
      <c r="M837" s="234" t="s">
        <v>19</v>
      </c>
      <c r="N837" s="235" t="s">
        <v>40</v>
      </c>
      <c r="O837" s="85"/>
      <c r="P837" s="236">
        <f>O837*H837</f>
        <v>0</v>
      </c>
      <c r="Q837" s="236">
        <v>0</v>
      </c>
      <c r="R837" s="236">
        <f>Q837*H837</f>
        <v>0</v>
      </c>
      <c r="S837" s="236">
        <v>0</v>
      </c>
      <c r="T837" s="237">
        <f>S837*H837</f>
        <v>0</v>
      </c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R837" s="238" t="s">
        <v>141</v>
      </c>
      <c r="AT837" s="238" t="s">
        <v>123</v>
      </c>
      <c r="AU837" s="238" t="s">
        <v>78</v>
      </c>
      <c r="AY837" s="18" t="s">
        <v>120</v>
      </c>
      <c r="BE837" s="239">
        <f>IF(N837="základní",J837,0)</f>
        <v>0</v>
      </c>
      <c r="BF837" s="239">
        <f>IF(N837="snížená",J837,0)</f>
        <v>0</v>
      </c>
      <c r="BG837" s="239">
        <f>IF(N837="zákl. přenesená",J837,0)</f>
        <v>0</v>
      </c>
      <c r="BH837" s="239">
        <f>IF(N837="sníž. přenesená",J837,0)</f>
        <v>0</v>
      </c>
      <c r="BI837" s="239">
        <f>IF(N837="nulová",J837,0)</f>
        <v>0</v>
      </c>
      <c r="BJ837" s="18" t="s">
        <v>76</v>
      </c>
      <c r="BK837" s="239">
        <f>ROUND(I837*H837,2)</f>
        <v>0</v>
      </c>
      <c r="BL837" s="18" t="s">
        <v>141</v>
      </c>
      <c r="BM837" s="238" t="s">
        <v>1488</v>
      </c>
    </row>
    <row r="838" s="2" customFormat="1">
      <c r="A838" s="39"/>
      <c r="B838" s="40"/>
      <c r="C838" s="41"/>
      <c r="D838" s="240" t="s">
        <v>130</v>
      </c>
      <c r="E838" s="41"/>
      <c r="F838" s="241" t="s">
        <v>1489</v>
      </c>
      <c r="G838" s="41"/>
      <c r="H838" s="41"/>
      <c r="I838" s="147"/>
      <c r="J838" s="41"/>
      <c r="K838" s="41"/>
      <c r="L838" s="45"/>
      <c r="M838" s="242"/>
      <c r="N838" s="243"/>
      <c r="O838" s="85"/>
      <c r="P838" s="85"/>
      <c r="Q838" s="85"/>
      <c r="R838" s="85"/>
      <c r="S838" s="85"/>
      <c r="T838" s="86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T838" s="18" t="s">
        <v>130</v>
      </c>
      <c r="AU838" s="18" t="s">
        <v>78</v>
      </c>
    </row>
    <row r="839" s="14" customFormat="1">
      <c r="A839" s="14"/>
      <c r="B839" s="254"/>
      <c r="C839" s="255"/>
      <c r="D839" s="240" t="s">
        <v>131</v>
      </c>
      <c r="E839" s="256" t="s">
        <v>19</v>
      </c>
      <c r="F839" s="257" t="s">
        <v>1490</v>
      </c>
      <c r="G839" s="255"/>
      <c r="H839" s="258">
        <v>18.954999999999998</v>
      </c>
      <c r="I839" s="259"/>
      <c r="J839" s="255"/>
      <c r="K839" s="255"/>
      <c r="L839" s="260"/>
      <c r="M839" s="261"/>
      <c r="N839" s="262"/>
      <c r="O839" s="262"/>
      <c r="P839" s="262"/>
      <c r="Q839" s="262"/>
      <c r="R839" s="262"/>
      <c r="S839" s="262"/>
      <c r="T839" s="263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64" t="s">
        <v>131</v>
      </c>
      <c r="AU839" s="264" t="s">
        <v>78</v>
      </c>
      <c r="AV839" s="14" t="s">
        <v>78</v>
      </c>
      <c r="AW839" s="14" t="s">
        <v>31</v>
      </c>
      <c r="AX839" s="14" t="s">
        <v>76</v>
      </c>
      <c r="AY839" s="264" t="s">
        <v>120</v>
      </c>
    </row>
    <row r="840" s="2" customFormat="1" ht="16.5" customHeight="1">
      <c r="A840" s="39"/>
      <c r="B840" s="40"/>
      <c r="C840" s="227" t="s">
        <v>1491</v>
      </c>
      <c r="D840" s="227" t="s">
        <v>123</v>
      </c>
      <c r="E840" s="228" t="s">
        <v>1492</v>
      </c>
      <c r="F840" s="229" t="s">
        <v>1493</v>
      </c>
      <c r="G840" s="230" t="s">
        <v>491</v>
      </c>
      <c r="H840" s="231">
        <v>66.185000000000002</v>
      </c>
      <c r="I840" s="232"/>
      <c r="J840" s="233">
        <f>ROUND(I840*H840,2)</f>
        <v>0</v>
      </c>
      <c r="K840" s="229" t="s">
        <v>127</v>
      </c>
      <c r="L840" s="45"/>
      <c r="M840" s="234" t="s">
        <v>19</v>
      </c>
      <c r="N840" s="235" t="s">
        <v>40</v>
      </c>
      <c r="O840" s="85"/>
      <c r="P840" s="236">
        <f>O840*H840</f>
        <v>0</v>
      </c>
      <c r="Q840" s="236">
        <v>0</v>
      </c>
      <c r="R840" s="236">
        <f>Q840*H840</f>
        <v>0</v>
      </c>
      <c r="S840" s="236">
        <v>0</v>
      </c>
      <c r="T840" s="237">
        <f>S840*H840</f>
        <v>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R840" s="238" t="s">
        <v>141</v>
      </c>
      <c r="AT840" s="238" t="s">
        <v>123</v>
      </c>
      <c r="AU840" s="238" t="s">
        <v>78</v>
      </c>
      <c r="AY840" s="18" t="s">
        <v>120</v>
      </c>
      <c r="BE840" s="239">
        <f>IF(N840="základní",J840,0)</f>
        <v>0</v>
      </c>
      <c r="BF840" s="239">
        <f>IF(N840="snížená",J840,0)</f>
        <v>0</v>
      </c>
      <c r="BG840" s="239">
        <f>IF(N840="zákl. přenesená",J840,0)</f>
        <v>0</v>
      </c>
      <c r="BH840" s="239">
        <f>IF(N840="sníž. přenesená",J840,0)</f>
        <v>0</v>
      </c>
      <c r="BI840" s="239">
        <f>IF(N840="nulová",J840,0)</f>
        <v>0</v>
      </c>
      <c r="BJ840" s="18" t="s">
        <v>76</v>
      </c>
      <c r="BK840" s="239">
        <f>ROUND(I840*H840,2)</f>
        <v>0</v>
      </c>
      <c r="BL840" s="18" t="s">
        <v>141</v>
      </c>
      <c r="BM840" s="238" t="s">
        <v>1494</v>
      </c>
    </row>
    <row r="841" s="2" customFormat="1">
      <c r="A841" s="39"/>
      <c r="B841" s="40"/>
      <c r="C841" s="41"/>
      <c r="D841" s="240" t="s">
        <v>130</v>
      </c>
      <c r="E841" s="41"/>
      <c r="F841" s="241" t="s">
        <v>1495</v>
      </c>
      <c r="G841" s="41"/>
      <c r="H841" s="41"/>
      <c r="I841" s="147"/>
      <c r="J841" s="41"/>
      <c r="K841" s="41"/>
      <c r="L841" s="45"/>
      <c r="M841" s="242"/>
      <c r="N841" s="243"/>
      <c r="O841" s="85"/>
      <c r="P841" s="85"/>
      <c r="Q841" s="85"/>
      <c r="R841" s="85"/>
      <c r="S841" s="85"/>
      <c r="T841" s="86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T841" s="18" t="s">
        <v>130</v>
      </c>
      <c r="AU841" s="18" t="s">
        <v>78</v>
      </c>
    </row>
    <row r="842" s="14" customFormat="1">
      <c r="A842" s="14"/>
      <c r="B842" s="254"/>
      <c r="C842" s="255"/>
      <c r="D842" s="240" t="s">
        <v>131</v>
      </c>
      <c r="E842" s="256" t="s">
        <v>19</v>
      </c>
      <c r="F842" s="257" t="s">
        <v>1496</v>
      </c>
      <c r="G842" s="255"/>
      <c r="H842" s="258">
        <v>66.185000000000002</v>
      </c>
      <c r="I842" s="259"/>
      <c r="J842" s="255"/>
      <c r="K842" s="255"/>
      <c r="L842" s="260"/>
      <c r="M842" s="261"/>
      <c r="N842" s="262"/>
      <c r="O842" s="262"/>
      <c r="P842" s="262"/>
      <c r="Q842" s="262"/>
      <c r="R842" s="262"/>
      <c r="S842" s="262"/>
      <c r="T842" s="263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64" t="s">
        <v>131</v>
      </c>
      <c r="AU842" s="264" t="s">
        <v>78</v>
      </c>
      <c r="AV842" s="14" t="s">
        <v>78</v>
      </c>
      <c r="AW842" s="14" t="s">
        <v>31</v>
      </c>
      <c r="AX842" s="14" t="s">
        <v>76</v>
      </c>
      <c r="AY842" s="264" t="s">
        <v>120</v>
      </c>
    </row>
    <row r="843" s="2" customFormat="1" ht="16.5" customHeight="1">
      <c r="A843" s="39"/>
      <c r="B843" s="40"/>
      <c r="C843" s="227" t="s">
        <v>1497</v>
      </c>
      <c r="D843" s="227" t="s">
        <v>123</v>
      </c>
      <c r="E843" s="228" t="s">
        <v>1498</v>
      </c>
      <c r="F843" s="229" t="s">
        <v>1499</v>
      </c>
      <c r="G843" s="230" t="s">
        <v>491</v>
      </c>
      <c r="H843" s="231">
        <v>995.93499999999995</v>
      </c>
      <c r="I843" s="232"/>
      <c r="J843" s="233">
        <f>ROUND(I843*H843,2)</f>
        <v>0</v>
      </c>
      <c r="K843" s="229" t="s">
        <v>127</v>
      </c>
      <c r="L843" s="45"/>
      <c r="M843" s="234" t="s">
        <v>19</v>
      </c>
      <c r="N843" s="235" t="s">
        <v>40</v>
      </c>
      <c r="O843" s="85"/>
      <c r="P843" s="236">
        <f>O843*H843</f>
        <v>0</v>
      </c>
      <c r="Q843" s="236">
        <v>0</v>
      </c>
      <c r="R843" s="236">
        <f>Q843*H843</f>
        <v>0</v>
      </c>
      <c r="S843" s="236">
        <v>0</v>
      </c>
      <c r="T843" s="237">
        <f>S843*H843</f>
        <v>0</v>
      </c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R843" s="238" t="s">
        <v>141</v>
      </c>
      <c r="AT843" s="238" t="s">
        <v>123</v>
      </c>
      <c r="AU843" s="238" t="s">
        <v>78</v>
      </c>
      <c r="AY843" s="18" t="s">
        <v>120</v>
      </c>
      <c r="BE843" s="239">
        <f>IF(N843="základní",J843,0)</f>
        <v>0</v>
      </c>
      <c r="BF843" s="239">
        <f>IF(N843="snížená",J843,0)</f>
        <v>0</v>
      </c>
      <c r="BG843" s="239">
        <f>IF(N843="zákl. přenesená",J843,0)</f>
        <v>0</v>
      </c>
      <c r="BH843" s="239">
        <f>IF(N843="sníž. přenesená",J843,0)</f>
        <v>0</v>
      </c>
      <c r="BI843" s="239">
        <f>IF(N843="nulová",J843,0)</f>
        <v>0</v>
      </c>
      <c r="BJ843" s="18" t="s">
        <v>76</v>
      </c>
      <c r="BK843" s="239">
        <f>ROUND(I843*H843,2)</f>
        <v>0</v>
      </c>
      <c r="BL843" s="18" t="s">
        <v>141</v>
      </c>
      <c r="BM843" s="238" t="s">
        <v>1500</v>
      </c>
    </row>
    <row r="844" s="2" customFormat="1">
      <c r="A844" s="39"/>
      <c r="B844" s="40"/>
      <c r="C844" s="41"/>
      <c r="D844" s="240" t="s">
        <v>130</v>
      </c>
      <c r="E844" s="41"/>
      <c r="F844" s="241" t="s">
        <v>1501</v>
      </c>
      <c r="G844" s="41"/>
      <c r="H844" s="41"/>
      <c r="I844" s="147"/>
      <c r="J844" s="41"/>
      <c r="K844" s="41"/>
      <c r="L844" s="45"/>
      <c r="M844" s="242"/>
      <c r="N844" s="243"/>
      <c r="O844" s="85"/>
      <c r="P844" s="85"/>
      <c r="Q844" s="85"/>
      <c r="R844" s="85"/>
      <c r="S844" s="85"/>
      <c r="T844" s="86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T844" s="18" t="s">
        <v>130</v>
      </c>
      <c r="AU844" s="18" t="s">
        <v>78</v>
      </c>
    </row>
    <row r="845" s="14" customFormat="1">
      <c r="A845" s="14"/>
      <c r="B845" s="254"/>
      <c r="C845" s="255"/>
      <c r="D845" s="240" t="s">
        <v>131</v>
      </c>
      <c r="E845" s="256" t="s">
        <v>19</v>
      </c>
      <c r="F845" s="257" t="s">
        <v>1502</v>
      </c>
      <c r="G845" s="255"/>
      <c r="H845" s="258">
        <v>233.76599999999999</v>
      </c>
      <c r="I845" s="259"/>
      <c r="J845" s="255"/>
      <c r="K845" s="255"/>
      <c r="L845" s="260"/>
      <c r="M845" s="261"/>
      <c r="N845" s="262"/>
      <c r="O845" s="262"/>
      <c r="P845" s="262"/>
      <c r="Q845" s="262"/>
      <c r="R845" s="262"/>
      <c r="S845" s="262"/>
      <c r="T845" s="263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64" t="s">
        <v>131</v>
      </c>
      <c r="AU845" s="264" t="s">
        <v>78</v>
      </c>
      <c r="AV845" s="14" t="s">
        <v>78</v>
      </c>
      <c r="AW845" s="14" t="s">
        <v>31</v>
      </c>
      <c r="AX845" s="14" t="s">
        <v>69</v>
      </c>
      <c r="AY845" s="264" t="s">
        <v>120</v>
      </c>
    </row>
    <row r="846" s="14" customFormat="1">
      <c r="A846" s="14"/>
      <c r="B846" s="254"/>
      <c r="C846" s="255"/>
      <c r="D846" s="240" t="s">
        <v>131</v>
      </c>
      <c r="E846" s="256" t="s">
        <v>19</v>
      </c>
      <c r="F846" s="257" t="s">
        <v>1503</v>
      </c>
      <c r="G846" s="255"/>
      <c r="H846" s="258">
        <v>36.192</v>
      </c>
      <c r="I846" s="259"/>
      <c r="J846" s="255"/>
      <c r="K846" s="255"/>
      <c r="L846" s="260"/>
      <c r="M846" s="261"/>
      <c r="N846" s="262"/>
      <c r="O846" s="262"/>
      <c r="P846" s="262"/>
      <c r="Q846" s="262"/>
      <c r="R846" s="262"/>
      <c r="S846" s="262"/>
      <c r="T846" s="263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4" t="s">
        <v>131</v>
      </c>
      <c r="AU846" s="264" t="s">
        <v>78</v>
      </c>
      <c r="AV846" s="14" t="s">
        <v>78</v>
      </c>
      <c r="AW846" s="14" t="s">
        <v>31</v>
      </c>
      <c r="AX846" s="14" t="s">
        <v>69</v>
      </c>
      <c r="AY846" s="264" t="s">
        <v>120</v>
      </c>
    </row>
    <row r="847" s="14" customFormat="1">
      <c r="A847" s="14"/>
      <c r="B847" s="254"/>
      <c r="C847" s="255"/>
      <c r="D847" s="240" t="s">
        <v>131</v>
      </c>
      <c r="E847" s="256" t="s">
        <v>19</v>
      </c>
      <c r="F847" s="257" t="s">
        <v>1504</v>
      </c>
      <c r="G847" s="255"/>
      <c r="H847" s="258">
        <v>174.702</v>
      </c>
      <c r="I847" s="259"/>
      <c r="J847" s="255"/>
      <c r="K847" s="255"/>
      <c r="L847" s="260"/>
      <c r="M847" s="261"/>
      <c r="N847" s="262"/>
      <c r="O847" s="262"/>
      <c r="P847" s="262"/>
      <c r="Q847" s="262"/>
      <c r="R847" s="262"/>
      <c r="S847" s="262"/>
      <c r="T847" s="263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64" t="s">
        <v>131</v>
      </c>
      <c r="AU847" s="264" t="s">
        <v>78</v>
      </c>
      <c r="AV847" s="14" t="s">
        <v>78</v>
      </c>
      <c r="AW847" s="14" t="s">
        <v>31</v>
      </c>
      <c r="AX847" s="14" t="s">
        <v>69</v>
      </c>
      <c r="AY847" s="264" t="s">
        <v>120</v>
      </c>
    </row>
    <row r="848" s="14" customFormat="1">
      <c r="A848" s="14"/>
      <c r="B848" s="254"/>
      <c r="C848" s="255"/>
      <c r="D848" s="240" t="s">
        <v>131</v>
      </c>
      <c r="E848" s="256" t="s">
        <v>19</v>
      </c>
      <c r="F848" s="257" t="s">
        <v>1505</v>
      </c>
      <c r="G848" s="255"/>
      <c r="H848" s="258">
        <v>40.560000000000002</v>
      </c>
      <c r="I848" s="259"/>
      <c r="J848" s="255"/>
      <c r="K848" s="255"/>
      <c r="L848" s="260"/>
      <c r="M848" s="261"/>
      <c r="N848" s="262"/>
      <c r="O848" s="262"/>
      <c r="P848" s="262"/>
      <c r="Q848" s="262"/>
      <c r="R848" s="262"/>
      <c r="S848" s="262"/>
      <c r="T848" s="263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4" t="s">
        <v>131</v>
      </c>
      <c r="AU848" s="264" t="s">
        <v>78</v>
      </c>
      <c r="AV848" s="14" t="s">
        <v>78</v>
      </c>
      <c r="AW848" s="14" t="s">
        <v>31</v>
      </c>
      <c r="AX848" s="14" t="s">
        <v>69</v>
      </c>
      <c r="AY848" s="264" t="s">
        <v>120</v>
      </c>
    </row>
    <row r="849" s="14" customFormat="1">
      <c r="A849" s="14"/>
      <c r="B849" s="254"/>
      <c r="C849" s="255"/>
      <c r="D849" s="240" t="s">
        <v>131</v>
      </c>
      <c r="E849" s="256" t="s">
        <v>19</v>
      </c>
      <c r="F849" s="257" t="s">
        <v>1506</v>
      </c>
      <c r="G849" s="255"/>
      <c r="H849" s="258">
        <v>115.627</v>
      </c>
      <c r="I849" s="259"/>
      <c r="J849" s="255"/>
      <c r="K849" s="255"/>
      <c r="L849" s="260"/>
      <c r="M849" s="261"/>
      <c r="N849" s="262"/>
      <c r="O849" s="262"/>
      <c r="P849" s="262"/>
      <c r="Q849" s="262"/>
      <c r="R849" s="262"/>
      <c r="S849" s="262"/>
      <c r="T849" s="263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64" t="s">
        <v>131</v>
      </c>
      <c r="AU849" s="264" t="s">
        <v>78</v>
      </c>
      <c r="AV849" s="14" t="s">
        <v>78</v>
      </c>
      <c r="AW849" s="14" t="s">
        <v>31</v>
      </c>
      <c r="AX849" s="14" t="s">
        <v>69</v>
      </c>
      <c r="AY849" s="264" t="s">
        <v>120</v>
      </c>
    </row>
    <row r="850" s="14" customFormat="1">
      <c r="A850" s="14"/>
      <c r="B850" s="254"/>
      <c r="C850" s="255"/>
      <c r="D850" s="240" t="s">
        <v>131</v>
      </c>
      <c r="E850" s="256" t="s">
        <v>19</v>
      </c>
      <c r="F850" s="257" t="s">
        <v>1507</v>
      </c>
      <c r="G850" s="255"/>
      <c r="H850" s="258">
        <v>203.642</v>
      </c>
      <c r="I850" s="259"/>
      <c r="J850" s="255"/>
      <c r="K850" s="255"/>
      <c r="L850" s="260"/>
      <c r="M850" s="261"/>
      <c r="N850" s="262"/>
      <c r="O850" s="262"/>
      <c r="P850" s="262"/>
      <c r="Q850" s="262"/>
      <c r="R850" s="262"/>
      <c r="S850" s="262"/>
      <c r="T850" s="263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4" t="s">
        <v>131</v>
      </c>
      <c r="AU850" s="264" t="s">
        <v>78</v>
      </c>
      <c r="AV850" s="14" t="s">
        <v>78</v>
      </c>
      <c r="AW850" s="14" t="s">
        <v>31</v>
      </c>
      <c r="AX850" s="14" t="s">
        <v>69</v>
      </c>
      <c r="AY850" s="264" t="s">
        <v>120</v>
      </c>
    </row>
    <row r="851" s="14" customFormat="1">
      <c r="A851" s="14"/>
      <c r="B851" s="254"/>
      <c r="C851" s="255"/>
      <c r="D851" s="240" t="s">
        <v>131</v>
      </c>
      <c r="E851" s="256" t="s">
        <v>19</v>
      </c>
      <c r="F851" s="257" t="s">
        <v>1508</v>
      </c>
      <c r="G851" s="255"/>
      <c r="H851" s="258">
        <v>60.167999999999999</v>
      </c>
      <c r="I851" s="259"/>
      <c r="J851" s="255"/>
      <c r="K851" s="255"/>
      <c r="L851" s="260"/>
      <c r="M851" s="261"/>
      <c r="N851" s="262"/>
      <c r="O851" s="262"/>
      <c r="P851" s="262"/>
      <c r="Q851" s="262"/>
      <c r="R851" s="262"/>
      <c r="S851" s="262"/>
      <c r="T851" s="263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4" t="s">
        <v>131</v>
      </c>
      <c r="AU851" s="264" t="s">
        <v>78</v>
      </c>
      <c r="AV851" s="14" t="s">
        <v>78</v>
      </c>
      <c r="AW851" s="14" t="s">
        <v>31</v>
      </c>
      <c r="AX851" s="14" t="s">
        <v>69</v>
      </c>
      <c r="AY851" s="264" t="s">
        <v>120</v>
      </c>
    </row>
    <row r="852" s="14" customFormat="1">
      <c r="A852" s="14"/>
      <c r="B852" s="254"/>
      <c r="C852" s="255"/>
      <c r="D852" s="240" t="s">
        <v>131</v>
      </c>
      <c r="E852" s="256" t="s">
        <v>19</v>
      </c>
      <c r="F852" s="257" t="s">
        <v>1509</v>
      </c>
      <c r="G852" s="255"/>
      <c r="H852" s="258">
        <v>119.592</v>
      </c>
      <c r="I852" s="259"/>
      <c r="J852" s="255"/>
      <c r="K852" s="255"/>
      <c r="L852" s="260"/>
      <c r="M852" s="261"/>
      <c r="N852" s="262"/>
      <c r="O852" s="262"/>
      <c r="P852" s="262"/>
      <c r="Q852" s="262"/>
      <c r="R852" s="262"/>
      <c r="S852" s="262"/>
      <c r="T852" s="263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64" t="s">
        <v>131</v>
      </c>
      <c r="AU852" s="264" t="s">
        <v>78</v>
      </c>
      <c r="AV852" s="14" t="s">
        <v>78</v>
      </c>
      <c r="AW852" s="14" t="s">
        <v>31</v>
      </c>
      <c r="AX852" s="14" t="s">
        <v>69</v>
      </c>
      <c r="AY852" s="264" t="s">
        <v>120</v>
      </c>
    </row>
    <row r="853" s="14" customFormat="1">
      <c r="A853" s="14"/>
      <c r="B853" s="254"/>
      <c r="C853" s="255"/>
      <c r="D853" s="240" t="s">
        <v>131</v>
      </c>
      <c r="E853" s="256" t="s">
        <v>19</v>
      </c>
      <c r="F853" s="257" t="s">
        <v>1510</v>
      </c>
      <c r="G853" s="255"/>
      <c r="H853" s="258">
        <v>11.686</v>
      </c>
      <c r="I853" s="259"/>
      <c r="J853" s="255"/>
      <c r="K853" s="255"/>
      <c r="L853" s="260"/>
      <c r="M853" s="261"/>
      <c r="N853" s="262"/>
      <c r="O853" s="262"/>
      <c r="P853" s="262"/>
      <c r="Q853" s="262"/>
      <c r="R853" s="262"/>
      <c r="S853" s="262"/>
      <c r="T853" s="263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64" t="s">
        <v>131</v>
      </c>
      <c r="AU853" s="264" t="s">
        <v>78</v>
      </c>
      <c r="AV853" s="14" t="s">
        <v>78</v>
      </c>
      <c r="AW853" s="14" t="s">
        <v>31</v>
      </c>
      <c r="AX853" s="14" t="s">
        <v>69</v>
      </c>
      <c r="AY853" s="264" t="s">
        <v>120</v>
      </c>
    </row>
    <row r="854" s="15" customFormat="1">
      <c r="A854" s="15"/>
      <c r="B854" s="269"/>
      <c r="C854" s="270"/>
      <c r="D854" s="240" t="s">
        <v>131</v>
      </c>
      <c r="E854" s="271" t="s">
        <v>19</v>
      </c>
      <c r="F854" s="272" t="s">
        <v>274</v>
      </c>
      <c r="G854" s="270"/>
      <c r="H854" s="273">
        <v>995.93499999999995</v>
      </c>
      <c r="I854" s="274"/>
      <c r="J854" s="270"/>
      <c r="K854" s="270"/>
      <c r="L854" s="275"/>
      <c r="M854" s="276"/>
      <c r="N854" s="277"/>
      <c r="O854" s="277"/>
      <c r="P854" s="277"/>
      <c r="Q854" s="277"/>
      <c r="R854" s="277"/>
      <c r="S854" s="277"/>
      <c r="T854" s="278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T854" s="279" t="s">
        <v>131</v>
      </c>
      <c r="AU854" s="279" t="s">
        <v>78</v>
      </c>
      <c r="AV854" s="15" t="s">
        <v>141</v>
      </c>
      <c r="AW854" s="15" t="s">
        <v>31</v>
      </c>
      <c r="AX854" s="15" t="s">
        <v>76</v>
      </c>
      <c r="AY854" s="279" t="s">
        <v>120</v>
      </c>
    </row>
    <row r="855" s="2" customFormat="1" ht="16.5" customHeight="1">
      <c r="A855" s="39"/>
      <c r="B855" s="40"/>
      <c r="C855" s="227" t="s">
        <v>1511</v>
      </c>
      <c r="D855" s="227" t="s">
        <v>123</v>
      </c>
      <c r="E855" s="228" t="s">
        <v>1512</v>
      </c>
      <c r="F855" s="229" t="s">
        <v>1513</v>
      </c>
      <c r="G855" s="230" t="s">
        <v>491</v>
      </c>
      <c r="H855" s="231">
        <v>10955.285</v>
      </c>
      <c r="I855" s="232"/>
      <c r="J855" s="233">
        <f>ROUND(I855*H855,2)</f>
        <v>0</v>
      </c>
      <c r="K855" s="229" t="s">
        <v>127</v>
      </c>
      <c r="L855" s="45"/>
      <c r="M855" s="234" t="s">
        <v>19</v>
      </c>
      <c r="N855" s="235" t="s">
        <v>40</v>
      </c>
      <c r="O855" s="85"/>
      <c r="P855" s="236">
        <f>O855*H855</f>
        <v>0</v>
      </c>
      <c r="Q855" s="236">
        <v>0</v>
      </c>
      <c r="R855" s="236">
        <f>Q855*H855</f>
        <v>0</v>
      </c>
      <c r="S855" s="236">
        <v>0</v>
      </c>
      <c r="T855" s="237">
        <f>S855*H855</f>
        <v>0</v>
      </c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R855" s="238" t="s">
        <v>141</v>
      </c>
      <c r="AT855" s="238" t="s">
        <v>123</v>
      </c>
      <c r="AU855" s="238" t="s">
        <v>78</v>
      </c>
      <c r="AY855" s="18" t="s">
        <v>120</v>
      </c>
      <c r="BE855" s="239">
        <f>IF(N855="základní",J855,0)</f>
        <v>0</v>
      </c>
      <c r="BF855" s="239">
        <f>IF(N855="snížená",J855,0)</f>
        <v>0</v>
      </c>
      <c r="BG855" s="239">
        <f>IF(N855="zákl. přenesená",J855,0)</f>
        <v>0</v>
      </c>
      <c r="BH855" s="239">
        <f>IF(N855="sníž. přenesená",J855,0)</f>
        <v>0</v>
      </c>
      <c r="BI855" s="239">
        <f>IF(N855="nulová",J855,0)</f>
        <v>0</v>
      </c>
      <c r="BJ855" s="18" t="s">
        <v>76</v>
      </c>
      <c r="BK855" s="239">
        <f>ROUND(I855*H855,2)</f>
        <v>0</v>
      </c>
      <c r="BL855" s="18" t="s">
        <v>141</v>
      </c>
      <c r="BM855" s="238" t="s">
        <v>1514</v>
      </c>
    </row>
    <row r="856" s="2" customFormat="1">
      <c r="A856" s="39"/>
      <c r="B856" s="40"/>
      <c r="C856" s="41"/>
      <c r="D856" s="240" t="s">
        <v>130</v>
      </c>
      <c r="E856" s="41"/>
      <c r="F856" s="241" t="s">
        <v>1515</v>
      </c>
      <c r="G856" s="41"/>
      <c r="H856" s="41"/>
      <c r="I856" s="147"/>
      <c r="J856" s="41"/>
      <c r="K856" s="41"/>
      <c r="L856" s="45"/>
      <c r="M856" s="242"/>
      <c r="N856" s="243"/>
      <c r="O856" s="85"/>
      <c r="P856" s="85"/>
      <c r="Q856" s="85"/>
      <c r="R856" s="85"/>
      <c r="S856" s="85"/>
      <c r="T856" s="86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T856" s="18" t="s">
        <v>130</v>
      </c>
      <c r="AU856" s="18" t="s">
        <v>78</v>
      </c>
    </row>
    <row r="857" s="14" customFormat="1">
      <c r="A857" s="14"/>
      <c r="B857" s="254"/>
      <c r="C857" s="255"/>
      <c r="D857" s="240" t="s">
        <v>131</v>
      </c>
      <c r="E857" s="256" t="s">
        <v>19</v>
      </c>
      <c r="F857" s="257" t="s">
        <v>1516</v>
      </c>
      <c r="G857" s="255"/>
      <c r="H857" s="258">
        <v>10955.285</v>
      </c>
      <c r="I857" s="259"/>
      <c r="J857" s="255"/>
      <c r="K857" s="255"/>
      <c r="L857" s="260"/>
      <c r="M857" s="261"/>
      <c r="N857" s="262"/>
      <c r="O857" s="262"/>
      <c r="P857" s="262"/>
      <c r="Q857" s="262"/>
      <c r="R857" s="262"/>
      <c r="S857" s="262"/>
      <c r="T857" s="263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4" t="s">
        <v>131</v>
      </c>
      <c r="AU857" s="264" t="s">
        <v>78</v>
      </c>
      <c r="AV857" s="14" t="s">
        <v>78</v>
      </c>
      <c r="AW857" s="14" t="s">
        <v>31</v>
      </c>
      <c r="AX857" s="14" t="s">
        <v>76</v>
      </c>
      <c r="AY857" s="264" t="s">
        <v>120</v>
      </c>
    </row>
    <row r="858" s="2" customFormat="1" ht="16.5" customHeight="1">
      <c r="A858" s="39"/>
      <c r="B858" s="40"/>
      <c r="C858" s="227" t="s">
        <v>1517</v>
      </c>
      <c r="D858" s="227" t="s">
        <v>123</v>
      </c>
      <c r="E858" s="228" t="s">
        <v>1518</v>
      </c>
      <c r="F858" s="229" t="s">
        <v>1519</v>
      </c>
      <c r="G858" s="230" t="s">
        <v>491</v>
      </c>
      <c r="H858" s="231">
        <v>60.826999999999998</v>
      </c>
      <c r="I858" s="232"/>
      <c r="J858" s="233">
        <f>ROUND(I858*H858,2)</f>
        <v>0</v>
      </c>
      <c r="K858" s="229" t="s">
        <v>127</v>
      </c>
      <c r="L858" s="45"/>
      <c r="M858" s="234" t="s">
        <v>19</v>
      </c>
      <c r="N858" s="235" t="s">
        <v>40</v>
      </c>
      <c r="O858" s="85"/>
      <c r="P858" s="236">
        <f>O858*H858</f>
        <v>0</v>
      </c>
      <c r="Q858" s="236">
        <v>0</v>
      </c>
      <c r="R858" s="236">
        <f>Q858*H858</f>
        <v>0</v>
      </c>
      <c r="S858" s="236">
        <v>0</v>
      </c>
      <c r="T858" s="237">
        <f>S858*H858</f>
        <v>0</v>
      </c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R858" s="238" t="s">
        <v>141</v>
      </c>
      <c r="AT858" s="238" t="s">
        <v>123</v>
      </c>
      <c r="AU858" s="238" t="s">
        <v>78</v>
      </c>
      <c r="AY858" s="18" t="s">
        <v>120</v>
      </c>
      <c r="BE858" s="239">
        <f>IF(N858="základní",J858,0)</f>
        <v>0</v>
      </c>
      <c r="BF858" s="239">
        <f>IF(N858="snížená",J858,0)</f>
        <v>0</v>
      </c>
      <c r="BG858" s="239">
        <f>IF(N858="zákl. přenesená",J858,0)</f>
        <v>0</v>
      </c>
      <c r="BH858" s="239">
        <f>IF(N858="sníž. přenesená",J858,0)</f>
        <v>0</v>
      </c>
      <c r="BI858" s="239">
        <f>IF(N858="nulová",J858,0)</f>
        <v>0</v>
      </c>
      <c r="BJ858" s="18" t="s">
        <v>76</v>
      </c>
      <c r="BK858" s="239">
        <f>ROUND(I858*H858,2)</f>
        <v>0</v>
      </c>
      <c r="BL858" s="18" t="s">
        <v>141</v>
      </c>
      <c r="BM858" s="238" t="s">
        <v>1520</v>
      </c>
    </row>
    <row r="859" s="2" customFormat="1">
      <c r="A859" s="39"/>
      <c r="B859" s="40"/>
      <c r="C859" s="41"/>
      <c r="D859" s="240" t="s">
        <v>130</v>
      </c>
      <c r="E859" s="41"/>
      <c r="F859" s="241" t="s">
        <v>1521</v>
      </c>
      <c r="G859" s="41"/>
      <c r="H859" s="41"/>
      <c r="I859" s="147"/>
      <c r="J859" s="41"/>
      <c r="K859" s="41"/>
      <c r="L859" s="45"/>
      <c r="M859" s="242"/>
      <c r="N859" s="243"/>
      <c r="O859" s="85"/>
      <c r="P859" s="85"/>
      <c r="Q859" s="85"/>
      <c r="R859" s="85"/>
      <c r="S859" s="85"/>
      <c r="T859" s="86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T859" s="18" t="s">
        <v>130</v>
      </c>
      <c r="AU859" s="18" t="s">
        <v>78</v>
      </c>
    </row>
    <row r="860" s="14" customFormat="1">
      <c r="A860" s="14"/>
      <c r="B860" s="254"/>
      <c r="C860" s="255"/>
      <c r="D860" s="240" t="s">
        <v>131</v>
      </c>
      <c r="E860" s="256" t="s">
        <v>19</v>
      </c>
      <c r="F860" s="257" t="s">
        <v>1522</v>
      </c>
      <c r="G860" s="255"/>
      <c r="H860" s="258">
        <v>27.059999999999999</v>
      </c>
      <c r="I860" s="259"/>
      <c r="J860" s="255"/>
      <c r="K860" s="255"/>
      <c r="L860" s="260"/>
      <c r="M860" s="261"/>
      <c r="N860" s="262"/>
      <c r="O860" s="262"/>
      <c r="P860" s="262"/>
      <c r="Q860" s="262"/>
      <c r="R860" s="262"/>
      <c r="S860" s="262"/>
      <c r="T860" s="263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64" t="s">
        <v>131</v>
      </c>
      <c r="AU860" s="264" t="s">
        <v>78</v>
      </c>
      <c r="AV860" s="14" t="s">
        <v>78</v>
      </c>
      <c r="AW860" s="14" t="s">
        <v>31</v>
      </c>
      <c r="AX860" s="14" t="s">
        <v>69</v>
      </c>
      <c r="AY860" s="264" t="s">
        <v>120</v>
      </c>
    </row>
    <row r="861" s="14" customFormat="1">
      <c r="A861" s="14"/>
      <c r="B861" s="254"/>
      <c r="C861" s="255"/>
      <c r="D861" s="240" t="s">
        <v>131</v>
      </c>
      <c r="E861" s="256" t="s">
        <v>19</v>
      </c>
      <c r="F861" s="257" t="s">
        <v>1523</v>
      </c>
      <c r="G861" s="255"/>
      <c r="H861" s="258">
        <v>29.25</v>
      </c>
      <c r="I861" s="259"/>
      <c r="J861" s="255"/>
      <c r="K861" s="255"/>
      <c r="L861" s="260"/>
      <c r="M861" s="261"/>
      <c r="N861" s="262"/>
      <c r="O861" s="262"/>
      <c r="P861" s="262"/>
      <c r="Q861" s="262"/>
      <c r="R861" s="262"/>
      <c r="S861" s="262"/>
      <c r="T861" s="263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64" t="s">
        <v>131</v>
      </c>
      <c r="AU861" s="264" t="s">
        <v>78</v>
      </c>
      <c r="AV861" s="14" t="s">
        <v>78</v>
      </c>
      <c r="AW861" s="14" t="s">
        <v>31</v>
      </c>
      <c r="AX861" s="14" t="s">
        <v>69</v>
      </c>
      <c r="AY861" s="264" t="s">
        <v>120</v>
      </c>
    </row>
    <row r="862" s="14" customFormat="1">
      <c r="A862" s="14"/>
      <c r="B862" s="254"/>
      <c r="C862" s="255"/>
      <c r="D862" s="240" t="s">
        <v>131</v>
      </c>
      <c r="E862" s="256" t="s">
        <v>19</v>
      </c>
      <c r="F862" s="257" t="s">
        <v>1524</v>
      </c>
      <c r="G862" s="255"/>
      <c r="H862" s="258">
        <v>3.4100000000000001</v>
      </c>
      <c r="I862" s="259"/>
      <c r="J862" s="255"/>
      <c r="K862" s="255"/>
      <c r="L862" s="260"/>
      <c r="M862" s="261"/>
      <c r="N862" s="262"/>
      <c r="O862" s="262"/>
      <c r="P862" s="262"/>
      <c r="Q862" s="262"/>
      <c r="R862" s="262"/>
      <c r="S862" s="262"/>
      <c r="T862" s="263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64" t="s">
        <v>131</v>
      </c>
      <c r="AU862" s="264" t="s">
        <v>78</v>
      </c>
      <c r="AV862" s="14" t="s">
        <v>78</v>
      </c>
      <c r="AW862" s="14" t="s">
        <v>31</v>
      </c>
      <c r="AX862" s="14" t="s">
        <v>69</v>
      </c>
      <c r="AY862" s="264" t="s">
        <v>120</v>
      </c>
    </row>
    <row r="863" s="14" customFormat="1">
      <c r="A863" s="14"/>
      <c r="B863" s="254"/>
      <c r="C863" s="255"/>
      <c r="D863" s="240" t="s">
        <v>131</v>
      </c>
      <c r="E863" s="256" t="s">
        <v>19</v>
      </c>
      <c r="F863" s="257" t="s">
        <v>1525</v>
      </c>
      <c r="G863" s="255"/>
      <c r="H863" s="258">
        <v>0.59999999999999998</v>
      </c>
      <c r="I863" s="259"/>
      <c r="J863" s="255"/>
      <c r="K863" s="255"/>
      <c r="L863" s="260"/>
      <c r="M863" s="261"/>
      <c r="N863" s="262"/>
      <c r="O863" s="262"/>
      <c r="P863" s="262"/>
      <c r="Q863" s="262"/>
      <c r="R863" s="262"/>
      <c r="S863" s="262"/>
      <c r="T863" s="263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4" t="s">
        <v>131</v>
      </c>
      <c r="AU863" s="264" t="s">
        <v>78</v>
      </c>
      <c r="AV863" s="14" t="s">
        <v>78</v>
      </c>
      <c r="AW863" s="14" t="s">
        <v>31</v>
      </c>
      <c r="AX863" s="14" t="s">
        <v>69</v>
      </c>
      <c r="AY863" s="264" t="s">
        <v>120</v>
      </c>
    </row>
    <row r="864" s="14" customFormat="1">
      <c r="A864" s="14"/>
      <c r="B864" s="254"/>
      <c r="C864" s="255"/>
      <c r="D864" s="240" t="s">
        <v>131</v>
      </c>
      <c r="E864" s="256" t="s">
        <v>19</v>
      </c>
      <c r="F864" s="257" t="s">
        <v>1526</v>
      </c>
      <c r="G864" s="255"/>
      <c r="H864" s="258">
        <v>0.50700000000000001</v>
      </c>
      <c r="I864" s="259"/>
      <c r="J864" s="255"/>
      <c r="K864" s="255"/>
      <c r="L864" s="260"/>
      <c r="M864" s="261"/>
      <c r="N864" s="262"/>
      <c r="O864" s="262"/>
      <c r="P864" s="262"/>
      <c r="Q864" s="262"/>
      <c r="R864" s="262"/>
      <c r="S864" s="262"/>
      <c r="T864" s="263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64" t="s">
        <v>131</v>
      </c>
      <c r="AU864" s="264" t="s">
        <v>78</v>
      </c>
      <c r="AV864" s="14" t="s">
        <v>78</v>
      </c>
      <c r="AW864" s="14" t="s">
        <v>31</v>
      </c>
      <c r="AX864" s="14" t="s">
        <v>69</v>
      </c>
      <c r="AY864" s="264" t="s">
        <v>120</v>
      </c>
    </row>
    <row r="865" s="15" customFormat="1">
      <c r="A865" s="15"/>
      <c r="B865" s="269"/>
      <c r="C865" s="270"/>
      <c r="D865" s="240" t="s">
        <v>131</v>
      </c>
      <c r="E865" s="271" t="s">
        <v>19</v>
      </c>
      <c r="F865" s="272" t="s">
        <v>274</v>
      </c>
      <c r="G865" s="270"/>
      <c r="H865" s="273">
        <v>60.826999999999998</v>
      </c>
      <c r="I865" s="274"/>
      <c r="J865" s="270"/>
      <c r="K865" s="270"/>
      <c r="L865" s="275"/>
      <c r="M865" s="276"/>
      <c r="N865" s="277"/>
      <c r="O865" s="277"/>
      <c r="P865" s="277"/>
      <c r="Q865" s="277"/>
      <c r="R865" s="277"/>
      <c r="S865" s="277"/>
      <c r="T865" s="278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T865" s="279" t="s">
        <v>131</v>
      </c>
      <c r="AU865" s="279" t="s">
        <v>78</v>
      </c>
      <c r="AV865" s="15" t="s">
        <v>141</v>
      </c>
      <c r="AW865" s="15" t="s">
        <v>31</v>
      </c>
      <c r="AX865" s="15" t="s">
        <v>76</v>
      </c>
      <c r="AY865" s="279" t="s">
        <v>120</v>
      </c>
    </row>
    <row r="866" s="2" customFormat="1" ht="16.5" customHeight="1">
      <c r="A866" s="39"/>
      <c r="B866" s="40"/>
      <c r="C866" s="227" t="s">
        <v>1527</v>
      </c>
      <c r="D866" s="227" t="s">
        <v>123</v>
      </c>
      <c r="E866" s="228" t="s">
        <v>1528</v>
      </c>
      <c r="F866" s="229" t="s">
        <v>1529</v>
      </c>
      <c r="G866" s="230" t="s">
        <v>491</v>
      </c>
      <c r="H866" s="231">
        <v>669.09699999999998</v>
      </c>
      <c r="I866" s="232"/>
      <c r="J866" s="233">
        <f>ROUND(I866*H866,2)</f>
        <v>0</v>
      </c>
      <c r="K866" s="229" t="s">
        <v>127</v>
      </c>
      <c r="L866" s="45"/>
      <c r="M866" s="234" t="s">
        <v>19</v>
      </c>
      <c r="N866" s="235" t="s">
        <v>40</v>
      </c>
      <c r="O866" s="85"/>
      <c r="P866" s="236">
        <f>O866*H866</f>
        <v>0</v>
      </c>
      <c r="Q866" s="236">
        <v>0</v>
      </c>
      <c r="R866" s="236">
        <f>Q866*H866</f>
        <v>0</v>
      </c>
      <c r="S866" s="236">
        <v>0</v>
      </c>
      <c r="T866" s="237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38" t="s">
        <v>141</v>
      </c>
      <c r="AT866" s="238" t="s">
        <v>123</v>
      </c>
      <c r="AU866" s="238" t="s">
        <v>78</v>
      </c>
      <c r="AY866" s="18" t="s">
        <v>120</v>
      </c>
      <c r="BE866" s="239">
        <f>IF(N866="základní",J866,0)</f>
        <v>0</v>
      </c>
      <c r="BF866" s="239">
        <f>IF(N866="snížená",J866,0)</f>
        <v>0</v>
      </c>
      <c r="BG866" s="239">
        <f>IF(N866="zákl. přenesená",J866,0)</f>
        <v>0</v>
      </c>
      <c r="BH866" s="239">
        <f>IF(N866="sníž. přenesená",J866,0)</f>
        <v>0</v>
      </c>
      <c r="BI866" s="239">
        <f>IF(N866="nulová",J866,0)</f>
        <v>0</v>
      </c>
      <c r="BJ866" s="18" t="s">
        <v>76</v>
      </c>
      <c r="BK866" s="239">
        <f>ROUND(I866*H866,2)</f>
        <v>0</v>
      </c>
      <c r="BL866" s="18" t="s">
        <v>141</v>
      </c>
      <c r="BM866" s="238" t="s">
        <v>1530</v>
      </c>
    </row>
    <row r="867" s="2" customFormat="1">
      <c r="A867" s="39"/>
      <c r="B867" s="40"/>
      <c r="C867" s="41"/>
      <c r="D867" s="240" t="s">
        <v>130</v>
      </c>
      <c r="E867" s="41"/>
      <c r="F867" s="241" t="s">
        <v>1531</v>
      </c>
      <c r="G867" s="41"/>
      <c r="H867" s="41"/>
      <c r="I867" s="147"/>
      <c r="J867" s="41"/>
      <c r="K867" s="41"/>
      <c r="L867" s="45"/>
      <c r="M867" s="242"/>
      <c r="N867" s="243"/>
      <c r="O867" s="85"/>
      <c r="P867" s="85"/>
      <c r="Q867" s="85"/>
      <c r="R867" s="85"/>
      <c r="S867" s="85"/>
      <c r="T867" s="86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T867" s="18" t="s">
        <v>130</v>
      </c>
      <c r="AU867" s="18" t="s">
        <v>78</v>
      </c>
    </row>
    <row r="868" s="14" customFormat="1">
      <c r="A868" s="14"/>
      <c r="B868" s="254"/>
      <c r="C868" s="255"/>
      <c r="D868" s="240" t="s">
        <v>131</v>
      </c>
      <c r="E868" s="256" t="s">
        <v>19</v>
      </c>
      <c r="F868" s="257" t="s">
        <v>1532</v>
      </c>
      <c r="G868" s="255"/>
      <c r="H868" s="258">
        <v>669.09699999999998</v>
      </c>
      <c r="I868" s="259"/>
      <c r="J868" s="255"/>
      <c r="K868" s="255"/>
      <c r="L868" s="260"/>
      <c r="M868" s="261"/>
      <c r="N868" s="262"/>
      <c r="O868" s="262"/>
      <c r="P868" s="262"/>
      <c r="Q868" s="262"/>
      <c r="R868" s="262"/>
      <c r="S868" s="262"/>
      <c r="T868" s="263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64" t="s">
        <v>131</v>
      </c>
      <c r="AU868" s="264" t="s">
        <v>78</v>
      </c>
      <c r="AV868" s="14" t="s">
        <v>78</v>
      </c>
      <c r="AW868" s="14" t="s">
        <v>31</v>
      </c>
      <c r="AX868" s="14" t="s">
        <v>76</v>
      </c>
      <c r="AY868" s="264" t="s">
        <v>120</v>
      </c>
    </row>
    <row r="869" s="2" customFormat="1" ht="16.5" customHeight="1">
      <c r="A869" s="39"/>
      <c r="B869" s="40"/>
      <c r="C869" s="227" t="s">
        <v>1533</v>
      </c>
      <c r="D869" s="227" t="s">
        <v>123</v>
      </c>
      <c r="E869" s="228" t="s">
        <v>1534</v>
      </c>
      <c r="F869" s="229" t="s">
        <v>1535</v>
      </c>
      <c r="G869" s="230" t="s">
        <v>491</v>
      </c>
      <c r="H869" s="231">
        <v>4.7999999999999998</v>
      </c>
      <c r="I869" s="232"/>
      <c r="J869" s="233">
        <f>ROUND(I869*H869,2)</f>
        <v>0</v>
      </c>
      <c r="K869" s="229" t="s">
        <v>127</v>
      </c>
      <c r="L869" s="45"/>
      <c r="M869" s="234" t="s">
        <v>19</v>
      </c>
      <c r="N869" s="235" t="s">
        <v>40</v>
      </c>
      <c r="O869" s="85"/>
      <c r="P869" s="236">
        <f>O869*H869</f>
        <v>0</v>
      </c>
      <c r="Q869" s="236">
        <v>0</v>
      </c>
      <c r="R869" s="236">
        <f>Q869*H869</f>
        <v>0</v>
      </c>
      <c r="S869" s="236">
        <v>0</v>
      </c>
      <c r="T869" s="237">
        <f>S869*H869</f>
        <v>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R869" s="238" t="s">
        <v>141</v>
      </c>
      <c r="AT869" s="238" t="s">
        <v>123</v>
      </c>
      <c r="AU869" s="238" t="s">
        <v>78</v>
      </c>
      <c r="AY869" s="18" t="s">
        <v>120</v>
      </c>
      <c r="BE869" s="239">
        <f>IF(N869="základní",J869,0)</f>
        <v>0</v>
      </c>
      <c r="BF869" s="239">
        <f>IF(N869="snížená",J869,0)</f>
        <v>0</v>
      </c>
      <c r="BG869" s="239">
        <f>IF(N869="zákl. přenesená",J869,0)</f>
        <v>0</v>
      </c>
      <c r="BH869" s="239">
        <f>IF(N869="sníž. přenesená",J869,0)</f>
        <v>0</v>
      </c>
      <c r="BI869" s="239">
        <f>IF(N869="nulová",J869,0)</f>
        <v>0</v>
      </c>
      <c r="BJ869" s="18" t="s">
        <v>76</v>
      </c>
      <c r="BK869" s="239">
        <f>ROUND(I869*H869,2)</f>
        <v>0</v>
      </c>
      <c r="BL869" s="18" t="s">
        <v>141</v>
      </c>
      <c r="BM869" s="238" t="s">
        <v>1536</v>
      </c>
    </row>
    <row r="870" s="2" customFormat="1">
      <c r="A870" s="39"/>
      <c r="B870" s="40"/>
      <c r="C870" s="41"/>
      <c r="D870" s="240" t="s">
        <v>130</v>
      </c>
      <c r="E870" s="41"/>
      <c r="F870" s="241" t="s">
        <v>1537</v>
      </c>
      <c r="G870" s="41"/>
      <c r="H870" s="41"/>
      <c r="I870" s="147"/>
      <c r="J870" s="41"/>
      <c r="K870" s="41"/>
      <c r="L870" s="45"/>
      <c r="M870" s="242"/>
      <c r="N870" s="243"/>
      <c r="O870" s="85"/>
      <c r="P870" s="85"/>
      <c r="Q870" s="85"/>
      <c r="R870" s="85"/>
      <c r="S870" s="85"/>
      <c r="T870" s="86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T870" s="18" t="s">
        <v>130</v>
      </c>
      <c r="AU870" s="18" t="s">
        <v>78</v>
      </c>
    </row>
    <row r="871" s="14" customFormat="1">
      <c r="A871" s="14"/>
      <c r="B871" s="254"/>
      <c r="C871" s="255"/>
      <c r="D871" s="240" t="s">
        <v>131</v>
      </c>
      <c r="E871" s="256" t="s">
        <v>19</v>
      </c>
      <c r="F871" s="257" t="s">
        <v>1538</v>
      </c>
      <c r="G871" s="255"/>
      <c r="H871" s="258">
        <v>4.7999999999999998</v>
      </c>
      <c r="I871" s="259"/>
      <c r="J871" s="255"/>
      <c r="K871" s="255"/>
      <c r="L871" s="260"/>
      <c r="M871" s="261"/>
      <c r="N871" s="262"/>
      <c r="O871" s="262"/>
      <c r="P871" s="262"/>
      <c r="Q871" s="262"/>
      <c r="R871" s="262"/>
      <c r="S871" s="262"/>
      <c r="T871" s="263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4" t="s">
        <v>131</v>
      </c>
      <c r="AU871" s="264" t="s">
        <v>78</v>
      </c>
      <c r="AV871" s="14" t="s">
        <v>78</v>
      </c>
      <c r="AW871" s="14" t="s">
        <v>31</v>
      </c>
      <c r="AX871" s="14" t="s">
        <v>76</v>
      </c>
      <c r="AY871" s="264" t="s">
        <v>120</v>
      </c>
    </row>
    <row r="872" s="2" customFormat="1" ht="16.5" customHeight="1">
      <c r="A872" s="39"/>
      <c r="B872" s="40"/>
      <c r="C872" s="227" t="s">
        <v>1539</v>
      </c>
      <c r="D872" s="227" t="s">
        <v>123</v>
      </c>
      <c r="E872" s="228" t="s">
        <v>1540</v>
      </c>
      <c r="F872" s="229" t="s">
        <v>1541</v>
      </c>
      <c r="G872" s="230" t="s">
        <v>491</v>
      </c>
      <c r="H872" s="231">
        <v>52.799999999999997</v>
      </c>
      <c r="I872" s="232"/>
      <c r="J872" s="233">
        <f>ROUND(I872*H872,2)</f>
        <v>0</v>
      </c>
      <c r="K872" s="229" t="s">
        <v>127</v>
      </c>
      <c r="L872" s="45"/>
      <c r="M872" s="234" t="s">
        <v>19</v>
      </c>
      <c r="N872" s="235" t="s">
        <v>40</v>
      </c>
      <c r="O872" s="85"/>
      <c r="P872" s="236">
        <f>O872*H872</f>
        <v>0</v>
      </c>
      <c r="Q872" s="236">
        <v>0</v>
      </c>
      <c r="R872" s="236">
        <f>Q872*H872</f>
        <v>0</v>
      </c>
      <c r="S872" s="236">
        <v>0</v>
      </c>
      <c r="T872" s="237">
        <f>S872*H872</f>
        <v>0</v>
      </c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R872" s="238" t="s">
        <v>141</v>
      </c>
      <c r="AT872" s="238" t="s">
        <v>123</v>
      </c>
      <c r="AU872" s="238" t="s">
        <v>78</v>
      </c>
      <c r="AY872" s="18" t="s">
        <v>120</v>
      </c>
      <c r="BE872" s="239">
        <f>IF(N872="základní",J872,0)</f>
        <v>0</v>
      </c>
      <c r="BF872" s="239">
        <f>IF(N872="snížená",J872,0)</f>
        <v>0</v>
      </c>
      <c r="BG872" s="239">
        <f>IF(N872="zákl. přenesená",J872,0)</f>
        <v>0</v>
      </c>
      <c r="BH872" s="239">
        <f>IF(N872="sníž. přenesená",J872,0)</f>
        <v>0</v>
      </c>
      <c r="BI872" s="239">
        <f>IF(N872="nulová",J872,0)</f>
        <v>0</v>
      </c>
      <c r="BJ872" s="18" t="s">
        <v>76</v>
      </c>
      <c r="BK872" s="239">
        <f>ROUND(I872*H872,2)</f>
        <v>0</v>
      </c>
      <c r="BL872" s="18" t="s">
        <v>141</v>
      </c>
      <c r="BM872" s="238" t="s">
        <v>1542</v>
      </c>
    </row>
    <row r="873" s="2" customFormat="1">
      <c r="A873" s="39"/>
      <c r="B873" s="40"/>
      <c r="C873" s="41"/>
      <c r="D873" s="240" t="s">
        <v>130</v>
      </c>
      <c r="E873" s="41"/>
      <c r="F873" s="241" t="s">
        <v>1543</v>
      </c>
      <c r="G873" s="41"/>
      <c r="H873" s="41"/>
      <c r="I873" s="147"/>
      <c r="J873" s="41"/>
      <c r="K873" s="41"/>
      <c r="L873" s="45"/>
      <c r="M873" s="242"/>
      <c r="N873" s="243"/>
      <c r="O873" s="85"/>
      <c r="P873" s="85"/>
      <c r="Q873" s="85"/>
      <c r="R873" s="85"/>
      <c r="S873" s="85"/>
      <c r="T873" s="86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T873" s="18" t="s">
        <v>130</v>
      </c>
      <c r="AU873" s="18" t="s">
        <v>78</v>
      </c>
    </row>
    <row r="874" s="14" customFormat="1">
      <c r="A874" s="14"/>
      <c r="B874" s="254"/>
      <c r="C874" s="255"/>
      <c r="D874" s="240" t="s">
        <v>131</v>
      </c>
      <c r="E874" s="256" t="s">
        <v>19</v>
      </c>
      <c r="F874" s="257" t="s">
        <v>1544</v>
      </c>
      <c r="G874" s="255"/>
      <c r="H874" s="258">
        <v>52.799999999999997</v>
      </c>
      <c r="I874" s="259"/>
      <c r="J874" s="255"/>
      <c r="K874" s="255"/>
      <c r="L874" s="260"/>
      <c r="M874" s="261"/>
      <c r="N874" s="262"/>
      <c r="O874" s="262"/>
      <c r="P874" s="262"/>
      <c r="Q874" s="262"/>
      <c r="R874" s="262"/>
      <c r="S874" s="262"/>
      <c r="T874" s="263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64" t="s">
        <v>131</v>
      </c>
      <c r="AU874" s="264" t="s">
        <v>78</v>
      </c>
      <c r="AV874" s="14" t="s">
        <v>78</v>
      </c>
      <c r="AW874" s="14" t="s">
        <v>31</v>
      </c>
      <c r="AX874" s="14" t="s">
        <v>76</v>
      </c>
      <c r="AY874" s="264" t="s">
        <v>120</v>
      </c>
    </row>
    <row r="875" s="2" customFormat="1" ht="16.5" customHeight="1">
      <c r="A875" s="39"/>
      <c r="B875" s="40"/>
      <c r="C875" s="227" t="s">
        <v>1545</v>
      </c>
      <c r="D875" s="227" t="s">
        <v>123</v>
      </c>
      <c r="E875" s="228" t="s">
        <v>1546</v>
      </c>
      <c r="F875" s="229" t="s">
        <v>1547</v>
      </c>
      <c r="G875" s="230" t="s">
        <v>491</v>
      </c>
      <c r="H875" s="231">
        <v>314.52499999999998</v>
      </c>
      <c r="I875" s="232"/>
      <c r="J875" s="233">
        <f>ROUND(I875*H875,2)</f>
        <v>0</v>
      </c>
      <c r="K875" s="229" t="s">
        <v>127</v>
      </c>
      <c r="L875" s="45"/>
      <c r="M875" s="234" t="s">
        <v>19</v>
      </c>
      <c r="N875" s="235" t="s">
        <v>40</v>
      </c>
      <c r="O875" s="85"/>
      <c r="P875" s="236">
        <f>O875*H875</f>
        <v>0</v>
      </c>
      <c r="Q875" s="236">
        <v>0</v>
      </c>
      <c r="R875" s="236">
        <f>Q875*H875</f>
        <v>0</v>
      </c>
      <c r="S875" s="236">
        <v>0</v>
      </c>
      <c r="T875" s="237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38" t="s">
        <v>141</v>
      </c>
      <c r="AT875" s="238" t="s">
        <v>123</v>
      </c>
      <c r="AU875" s="238" t="s">
        <v>78</v>
      </c>
      <c r="AY875" s="18" t="s">
        <v>120</v>
      </c>
      <c r="BE875" s="239">
        <f>IF(N875="základní",J875,0)</f>
        <v>0</v>
      </c>
      <c r="BF875" s="239">
        <f>IF(N875="snížená",J875,0)</f>
        <v>0</v>
      </c>
      <c r="BG875" s="239">
        <f>IF(N875="zákl. přenesená",J875,0)</f>
        <v>0</v>
      </c>
      <c r="BH875" s="239">
        <f>IF(N875="sníž. přenesená",J875,0)</f>
        <v>0</v>
      </c>
      <c r="BI875" s="239">
        <f>IF(N875="nulová",J875,0)</f>
        <v>0</v>
      </c>
      <c r="BJ875" s="18" t="s">
        <v>76</v>
      </c>
      <c r="BK875" s="239">
        <f>ROUND(I875*H875,2)</f>
        <v>0</v>
      </c>
      <c r="BL875" s="18" t="s">
        <v>141</v>
      </c>
      <c r="BM875" s="238" t="s">
        <v>1548</v>
      </c>
    </row>
    <row r="876" s="2" customFormat="1">
      <c r="A876" s="39"/>
      <c r="B876" s="40"/>
      <c r="C876" s="41"/>
      <c r="D876" s="240" t="s">
        <v>130</v>
      </c>
      <c r="E876" s="41"/>
      <c r="F876" s="241" t="s">
        <v>1549</v>
      </c>
      <c r="G876" s="41"/>
      <c r="H876" s="41"/>
      <c r="I876" s="147"/>
      <c r="J876" s="41"/>
      <c r="K876" s="41"/>
      <c r="L876" s="45"/>
      <c r="M876" s="242"/>
      <c r="N876" s="243"/>
      <c r="O876" s="85"/>
      <c r="P876" s="85"/>
      <c r="Q876" s="85"/>
      <c r="R876" s="85"/>
      <c r="S876" s="85"/>
      <c r="T876" s="86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T876" s="18" t="s">
        <v>130</v>
      </c>
      <c r="AU876" s="18" t="s">
        <v>78</v>
      </c>
    </row>
    <row r="877" s="14" customFormat="1">
      <c r="A877" s="14"/>
      <c r="B877" s="254"/>
      <c r="C877" s="255"/>
      <c r="D877" s="240" t="s">
        <v>131</v>
      </c>
      <c r="E877" s="256" t="s">
        <v>19</v>
      </c>
      <c r="F877" s="257" t="s">
        <v>1505</v>
      </c>
      <c r="G877" s="255"/>
      <c r="H877" s="258">
        <v>40.560000000000002</v>
      </c>
      <c r="I877" s="259"/>
      <c r="J877" s="255"/>
      <c r="K877" s="255"/>
      <c r="L877" s="260"/>
      <c r="M877" s="261"/>
      <c r="N877" s="262"/>
      <c r="O877" s="262"/>
      <c r="P877" s="262"/>
      <c r="Q877" s="262"/>
      <c r="R877" s="262"/>
      <c r="S877" s="262"/>
      <c r="T877" s="263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64" t="s">
        <v>131</v>
      </c>
      <c r="AU877" s="264" t="s">
        <v>78</v>
      </c>
      <c r="AV877" s="14" t="s">
        <v>78</v>
      </c>
      <c r="AW877" s="14" t="s">
        <v>31</v>
      </c>
      <c r="AX877" s="14" t="s">
        <v>69</v>
      </c>
      <c r="AY877" s="264" t="s">
        <v>120</v>
      </c>
    </row>
    <row r="878" s="14" customFormat="1">
      <c r="A878" s="14"/>
      <c r="B878" s="254"/>
      <c r="C878" s="255"/>
      <c r="D878" s="240" t="s">
        <v>131</v>
      </c>
      <c r="E878" s="256" t="s">
        <v>19</v>
      </c>
      <c r="F878" s="257" t="s">
        <v>1506</v>
      </c>
      <c r="G878" s="255"/>
      <c r="H878" s="258">
        <v>115.627</v>
      </c>
      <c r="I878" s="259"/>
      <c r="J878" s="255"/>
      <c r="K878" s="255"/>
      <c r="L878" s="260"/>
      <c r="M878" s="261"/>
      <c r="N878" s="262"/>
      <c r="O878" s="262"/>
      <c r="P878" s="262"/>
      <c r="Q878" s="262"/>
      <c r="R878" s="262"/>
      <c r="S878" s="262"/>
      <c r="T878" s="263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4" t="s">
        <v>131</v>
      </c>
      <c r="AU878" s="264" t="s">
        <v>78</v>
      </c>
      <c r="AV878" s="14" t="s">
        <v>78</v>
      </c>
      <c r="AW878" s="14" t="s">
        <v>31</v>
      </c>
      <c r="AX878" s="14" t="s">
        <v>69</v>
      </c>
      <c r="AY878" s="264" t="s">
        <v>120</v>
      </c>
    </row>
    <row r="879" s="14" customFormat="1">
      <c r="A879" s="14"/>
      <c r="B879" s="254"/>
      <c r="C879" s="255"/>
      <c r="D879" s="240" t="s">
        <v>131</v>
      </c>
      <c r="E879" s="256" t="s">
        <v>19</v>
      </c>
      <c r="F879" s="257" t="s">
        <v>1509</v>
      </c>
      <c r="G879" s="255"/>
      <c r="H879" s="258">
        <v>119.592</v>
      </c>
      <c r="I879" s="259"/>
      <c r="J879" s="255"/>
      <c r="K879" s="255"/>
      <c r="L879" s="260"/>
      <c r="M879" s="261"/>
      <c r="N879" s="262"/>
      <c r="O879" s="262"/>
      <c r="P879" s="262"/>
      <c r="Q879" s="262"/>
      <c r="R879" s="262"/>
      <c r="S879" s="262"/>
      <c r="T879" s="263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4" t="s">
        <v>131</v>
      </c>
      <c r="AU879" s="264" t="s">
        <v>78</v>
      </c>
      <c r="AV879" s="14" t="s">
        <v>78</v>
      </c>
      <c r="AW879" s="14" t="s">
        <v>31</v>
      </c>
      <c r="AX879" s="14" t="s">
        <v>69</v>
      </c>
      <c r="AY879" s="264" t="s">
        <v>120</v>
      </c>
    </row>
    <row r="880" s="14" customFormat="1">
      <c r="A880" s="14"/>
      <c r="B880" s="254"/>
      <c r="C880" s="255"/>
      <c r="D880" s="240" t="s">
        <v>131</v>
      </c>
      <c r="E880" s="256" t="s">
        <v>19</v>
      </c>
      <c r="F880" s="257" t="s">
        <v>1510</v>
      </c>
      <c r="G880" s="255"/>
      <c r="H880" s="258">
        <v>11.686</v>
      </c>
      <c r="I880" s="259"/>
      <c r="J880" s="255"/>
      <c r="K880" s="255"/>
      <c r="L880" s="260"/>
      <c r="M880" s="261"/>
      <c r="N880" s="262"/>
      <c r="O880" s="262"/>
      <c r="P880" s="262"/>
      <c r="Q880" s="262"/>
      <c r="R880" s="262"/>
      <c r="S880" s="262"/>
      <c r="T880" s="263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64" t="s">
        <v>131</v>
      </c>
      <c r="AU880" s="264" t="s">
        <v>78</v>
      </c>
      <c r="AV880" s="14" t="s">
        <v>78</v>
      </c>
      <c r="AW880" s="14" t="s">
        <v>31</v>
      </c>
      <c r="AX880" s="14" t="s">
        <v>69</v>
      </c>
      <c r="AY880" s="264" t="s">
        <v>120</v>
      </c>
    </row>
    <row r="881" s="14" customFormat="1">
      <c r="A881" s="14"/>
      <c r="B881" s="254"/>
      <c r="C881" s="255"/>
      <c r="D881" s="240" t="s">
        <v>131</v>
      </c>
      <c r="E881" s="256" t="s">
        <v>19</v>
      </c>
      <c r="F881" s="257" t="s">
        <v>1522</v>
      </c>
      <c r="G881" s="255"/>
      <c r="H881" s="258">
        <v>27.059999999999999</v>
      </c>
      <c r="I881" s="259"/>
      <c r="J881" s="255"/>
      <c r="K881" s="255"/>
      <c r="L881" s="260"/>
      <c r="M881" s="261"/>
      <c r="N881" s="262"/>
      <c r="O881" s="262"/>
      <c r="P881" s="262"/>
      <c r="Q881" s="262"/>
      <c r="R881" s="262"/>
      <c r="S881" s="262"/>
      <c r="T881" s="263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64" t="s">
        <v>131</v>
      </c>
      <c r="AU881" s="264" t="s">
        <v>78</v>
      </c>
      <c r="AV881" s="14" t="s">
        <v>78</v>
      </c>
      <c r="AW881" s="14" t="s">
        <v>31</v>
      </c>
      <c r="AX881" s="14" t="s">
        <v>69</v>
      </c>
      <c r="AY881" s="264" t="s">
        <v>120</v>
      </c>
    </row>
    <row r="882" s="15" customFormat="1">
      <c r="A882" s="15"/>
      <c r="B882" s="269"/>
      <c r="C882" s="270"/>
      <c r="D882" s="240" t="s">
        <v>131</v>
      </c>
      <c r="E882" s="271" t="s">
        <v>19</v>
      </c>
      <c r="F882" s="272" t="s">
        <v>274</v>
      </c>
      <c r="G882" s="270"/>
      <c r="H882" s="273">
        <v>314.52499999999998</v>
      </c>
      <c r="I882" s="274"/>
      <c r="J882" s="270"/>
      <c r="K882" s="270"/>
      <c r="L882" s="275"/>
      <c r="M882" s="276"/>
      <c r="N882" s="277"/>
      <c r="O882" s="277"/>
      <c r="P882" s="277"/>
      <c r="Q882" s="277"/>
      <c r="R882" s="277"/>
      <c r="S882" s="277"/>
      <c r="T882" s="278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T882" s="279" t="s">
        <v>131</v>
      </c>
      <c r="AU882" s="279" t="s">
        <v>78</v>
      </c>
      <c r="AV882" s="15" t="s">
        <v>141</v>
      </c>
      <c r="AW882" s="15" t="s">
        <v>31</v>
      </c>
      <c r="AX882" s="15" t="s">
        <v>76</v>
      </c>
      <c r="AY882" s="279" t="s">
        <v>120</v>
      </c>
    </row>
    <row r="883" s="2" customFormat="1" ht="16.5" customHeight="1">
      <c r="A883" s="39"/>
      <c r="B883" s="40"/>
      <c r="C883" s="227" t="s">
        <v>1550</v>
      </c>
      <c r="D883" s="227" t="s">
        <v>123</v>
      </c>
      <c r="E883" s="228" t="s">
        <v>1551</v>
      </c>
      <c r="F883" s="229" t="s">
        <v>1552</v>
      </c>
      <c r="G883" s="230" t="s">
        <v>491</v>
      </c>
      <c r="H883" s="231">
        <v>203.642</v>
      </c>
      <c r="I883" s="232"/>
      <c r="J883" s="233">
        <f>ROUND(I883*H883,2)</f>
        <v>0</v>
      </c>
      <c r="K883" s="229" t="s">
        <v>127</v>
      </c>
      <c r="L883" s="45"/>
      <c r="M883" s="234" t="s">
        <v>19</v>
      </c>
      <c r="N883" s="235" t="s">
        <v>40</v>
      </c>
      <c r="O883" s="85"/>
      <c r="P883" s="236">
        <f>O883*H883</f>
        <v>0</v>
      </c>
      <c r="Q883" s="236">
        <v>0</v>
      </c>
      <c r="R883" s="236">
        <f>Q883*H883</f>
        <v>0</v>
      </c>
      <c r="S883" s="236">
        <v>0</v>
      </c>
      <c r="T883" s="237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38" t="s">
        <v>141</v>
      </c>
      <c r="AT883" s="238" t="s">
        <v>123</v>
      </c>
      <c r="AU883" s="238" t="s">
        <v>78</v>
      </c>
      <c r="AY883" s="18" t="s">
        <v>120</v>
      </c>
      <c r="BE883" s="239">
        <f>IF(N883="základní",J883,0)</f>
        <v>0</v>
      </c>
      <c r="BF883" s="239">
        <f>IF(N883="snížená",J883,0)</f>
        <v>0</v>
      </c>
      <c r="BG883" s="239">
        <f>IF(N883="zákl. přenesená",J883,0)</f>
        <v>0</v>
      </c>
      <c r="BH883" s="239">
        <f>IF(N883="sníž. přenesená",J883,0)</f>
        <v>0</v>
      </c>
      <c r="BI883" s="239">
        <f>IF(N883="nulová",J883,0)</f>
        <v>0</v>
      </c>
      <c r="BJ883" s="18" t="s">
        <v>76</v>
      </c>
      <c r="BK883" s="239">
        <f>ROUND(I883*H883,2)</f>
        <v>0</v>
      </c>
      <c r="BL883" s="18" t="s">
        <v>141</v>
      </c>
      <c r="BM883" s="238" t="s">
        <v>1553</v>
      </c>
    </row>
    <row r="884" s="2" customFormat="1">
      <c r="A884" s="39"/>
      <c r="B884" s="40"/>
      <c r="C884" s="41"/>
      <c r="D884" s="240" t="s">
        <v>130</v>
      </c>
      <c r="E884" s="41"/>
      <c r="F884" s="241" t="s">
        <v>1554</v>
      </c>
      <c r="G884" s="41"/>
      <c r="H884" s="41"/>
      <c r="I884" s="147"/>
      <c r="J884" s="41"/>
      <c r="K884" s="41"/>
      <c r="L884" s="45"/>
      <c r="M884" s="242"/>
      <c r="N884" s="243"/>
      <c r="O884" s="85"/>
      <c r="P884" s="85"/>
      <c r="Q884" s="85"/>
      <c r="R884" s="85"/>
      <c r="S884" s="85"/>
      <c r="T884" s="86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T884" s="18" t="s">
        <v>130</v>
      </c>
      <c r="AU884" s="18" t="s">
        <v>78</v>
      </c>
    </row>
    <row r="885" s="14" customFormat="1">
      <c r="A885" s="14"/>
      <c r="B885" s="254"/>
      <c r="C885" s="255"/>
      <c r="D885" s="240" t="s">
        <v>131</v>
      </c>
      <c r="E885" s="256" t="s">
        <v>19</v>
      </c>
      <c r="F885" s="257" t="s">
        <v>1507</v>
      </c>
      <c r="G885" s="255"/>
      <c r="H885" s="258">
        <v>203.642</v>
      </c>
      <c r="I885" s="259"/>
      <c r="J885" s="255"/>
      <c r="K885" s="255"/>
      <c r="L885" s="260"/>
      <c r="M885" s="261"/>
      <c r="N885" s="262"/>
      <c r="O885" s="262"/>
      <c r="P885" s="262"/>
      <c r="Q885" s="262"/>
      <c r="R885" s="262"/>
      <c r="S885" s="262"/>
      <c r="T885" s="263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64" t="s">
        <v>131</v>
      </c>
      <c r="AU885" s="264" t="s">
        <v>78</v>
      </c>
      <c r="AV885" s="14" t="s">
        <v>78</v>
      </c>
      <c r="AW885" s="14" t="s">
        <v>31</v>
      </c>
      <c r="AX885" s="14" t="s">
        <v>76</v>
      </c>
      <c r="AY885" s="264" t="s">
        <v>120</v>
      </c>
    </row>
    <row r="886" s="2" customFormat="1" ht="16.5" customHeight="1">
      <c r="A886" s="39"/>
      <c r="B886" s="40"/>
      <c r="C886" s="227" t="s">
        <v>1555</v>
      </c>
      <c r="D886" s="227" t="s">
        <v>123</v>
      </c>
      <c r="E886" s="228" t="s">
        <v>1556</v>
      </c>
      <c r="F886" s="229" t="s">
        <v>1557</v>
      </c>
      <c r="G886" s="230" t="s">
        <v>491</v>
      </c>
      <c r="H886" s="231">
        <v>233.76599999999999</v>
      </c>
      <c r="I886" s="232"/>
      <c r="J886" s="233">
        <f>ROUND(I886*H886,2)</f>
        <v>0</v>
      </c>
      <c r="K886" s="229" t="s">
        <v>127</v>
      </c>
      <c r="L886" s="45"/>
      <c r="M886" s="234" t="s">
        <v>19</v>
      </c>
      <c r="N886" s="235" t="s">
        <v>40</v>
      </c>
      <c r="O886" s="85"/>
      <c r="P886" s="236">
        <f>O886*H886</f>
        <v>0</v>
      </c>
      <c r="Q886" s="236">
        <v>0</v>
      </c>
      <c r="R886" s="236">
        <f>Q886*H886</f>
        <v>0</v>
      </c>
      <c r="S886" s="236">
        <v>0</v>
      </c>
      <c r="T886" s="237">
        <f>S886*H886</f>
        <v>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R886" s="238" t="s">
        <v>141</v>
      </c>
      <c r="AT886" s="238" t="s">
        <v>123</v>
      </c>
      <c r="AU886" s="238" t="s">
        <v>78</v>
      </c>
      <c r="AY886" s="18" t="s">
        <v>120</v>
      </c>
      <c r="BE886" s="239">
        <f>IF(N886="základní",J886,0)</f>
        <v>0</v>
      </c>
      <c r="BF886" s="239">
        <f>IF(N886="snížená",J886,0)</f>
        <v>0</v>
      </c>
      <c r="BG886" s="239">
        <f>IF(N886="zákl. přenesená",J886,0)</f>
        <v>0</v>
      </c>
      <c r="BH886" s="239">
        <f>IF(N886="sníž. přenesená",J886,0)</f>
        <v>0</v>
      </c>
      <c r="BI886" s="239">
        <f>IF(N886="nulová",J886,0)</f>
        <v>0</v>
      </c>
      <c r="BJ886" s="18" t="s">
        <v>76</v>
      </c>
      <c r="BK886" s="239">
        <f>ROUND(I886*H886,2)</f>
        <v>0</v>
      </c>
      <c r="BL886" s="18" t="s">
        <v>141</v>
      </c>
      <c r="BM886" s="238" t="s">
        <v>1558</v>
      </c>
    </row>
    <row r="887" s="2" customFormat="1">
      <c r="A887" s="39"/>
      <c r="B887" s="40"/>
      <c r="C887" s="41"/>
      <c r="D887" s="240" t="s">
        <v>130</v>
      </c>
      <c r="E887" s="41"/>
      <c r="F887" s="241" t="s">
        <v>1559</v>
      </c>
      <c r="G887" s="41"/>
      <c r="H887" s="41"/>
      <c r="I887" s="147"/>
      <c r="J887" s="41"/>
      <c r="K887" s="41"/>
      <c r="L887" s="45"/>
      <c r="M887" s="242"/>
      <c r="N887" s="243"/>
      <c r="O887" s="85"/>
      <c r="P887" s="85"/>
      <c r="Q887" s="85"/>
      <c r="R887" s="85"/>
      <c r="S887" s="85"/>
      <c r="T887" s="86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T887" s="18" t="s">
        <v>130</v>
      </c>
      <c r="AU887" s="18" t="s">
        <v>78</v>
      </c>
    </row>
    <row r="888" s="14" customFormat="1">
      <c r="A888" s="14"/>
      <c r="B888" s="254"/>
      <c r="C888" s="255"/>
      <c r="D888" s="240" t="s">
        <v>131</v>
      </c>
      <c r="E888" s="256" t="s">
        <v>19</v>
      </c>
      <c r="F888" s="257" t="s">
        <v>1502</v>
      </c>
      <c r="G888" s="255"/>
      <c r="H888" s="258">
        <v>233.76599999999999</v>
      </c>
      <c r="I888" s="259"/>
      <c r="J888" s="255"/>
      <c r="K888" s="255"/>
      <c r="L888" s="260"/>
      <c r="M888" s="261"/>
      <c r="N888" s="262"/>
      <c r="O888" s="262"/>
      <c r="P888" s="262"/>
      <c r="Q888" s="262"/>
      <c r="R888" s="262"/>
      <c r="S888" s="262"/>
      <c r="T888" s="263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64" t="s">
        <v>131</v>
      </c>
      <c r="AU888" s="264" t="s">
        <v>78</v>
      </c>
      <c r="AV888" s="14" t="s">
        <v>78</v>
      </c>
      <c r="AW888" s="14" t="s">
        <v>31</v>
      </c>
      <c r="AX888" s="14" t="s">
        <v>76</v>
      </c>
      <c r="AY888" s="264" t="s">
        <v>120</v>
      </c>
    </row>
    <row r="889" s="2" customFormat="1" ht="16.5" customHeight="1">
      <c r="A889" s="39"/>
      <c r="B889" s="40"/>
      <c r="C889" s="227" t="s">
        <v>1560</v>
      </c>
      <c r="D889" s="227" t="s">
        <v>123</v>
      </c>
      <c r="E889" s="228" t="s">
        <v>1561</v>
      </c>
      <c r="F889" s="229" t="s">
        <v>1562</v>
      </c>
      <c r="G889" s="230" t="s">
        <v>491</v>
      </c>
      <c r="H889" s="231">
        <v>36.192</v>
      </c>
      <c r="I889" s="232"/>
      <c r="J889" s="233">
        <f>ROUND(I889*H889,2)</f>
        <v>0</v>
      </c>
      <c r="K889" s="229" t="s">
        <v>127</v>
      </c>
      <c r="L889" s="45"/>
      <c r="M889" s="234" t="s">
        <v>19</v>
      </c>
      <c r="N889" s="235" t="s">
        <v>40</v>
      </c>
      <c r="O889" s="85"/>
      <c r="P889" s="236">
        <f>O889*H889</f>
        <v>0</v>
      </c>
      <c r="Q889" s="236">
        <v>0</v>
      </c>
      <c r="R889" s="236">
        <f>Q889*H889</f>
        <v>0</v>
      </c>
      <c r="S889" s="236">
        <v>0</v>
      </c>
      <c r="T889" s="237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38" t="s">
        <v>141</v>
      </c>
      <c r="AT889" s="238" t="s">
        <v>123</v>
      </c>
      <c r="AU889" s="238" t="s">
        <v>78</v>
      </c>
      <c r="AY889" s="18" t="s">
        <v>120</v>
      </c>
      <c r="BE889" s="239">
        <f>IF(N889="základní",J889,0)</f>
        <v>0</v>
      </c>
      <c r="BF889" s="239">
        <f>IF(N889="snížená",J889,0)</f>
        <v>0</v>
      </c>
      <c r="BG889" s="239">
        <f>IF(N889="zákl. přenesená",J889,0)</f>
        <v>0</v>
      </c>
      <c r="BH889" s="239">
        <f>IF(N889="sníž. přenesená",J889,0)</f>
        <v>0</v>
      </c>
      <c r="BI889" s="239">
        <f>IF(N889="nulová",J889,0)</f>
        <v>0</v>
      </c>
      <c r="BJ889" s="18" t="s">
        <v>76</v>
      </c>
      <c r="BK889" s="239">
        <f>ROUND(I889*H889,2)</f>
        <v>0</v>
      </c>
      <c r="BL889" s="18" t="s">
        <v>141</v>
      </c>
      <c r="BM889" s="238" t="s">
        <v>1563</v>
      </c>
    </row>
    <row r="890" s="2" customFormat="1">
      <c r="A890" s="39"/>
      <c r="B890" s="40"/>
      <c r="C890" s="41"/>
      <c r="D890" s="240" t="s">
        <v>130</v>
      </c>
      <c r="E890" s="41"/>
      <c r="F890" s="241" t="s">
        <v>493</v>
      </c>
      <c r="G890" s="41"/>
      <c r="H890" s="41"/>
      <c r="I890" s="147"/>
      <c r="J890" s="41"/>
      <c r="K890" s="41"/>
      <c r="L890" s="45"/>
      <c r="M890" s="242"/>
      <c r="N890" s="243"/>
      <c r="O890" s="85"/>
      <c r="P890" s="85"/>
      <c r="Q890" s="85"/>
      <c r="R890" s="85"/>
      <c r="S890" s="85"/>
      <c r="T890" s="86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T890" s="18" t="s">
        <v>130</v>
      </c>
      <c r="AU890" s="18" t="s">
        <v>78</v>
      </c>
    </row>
    <row r="891" s="14" customFormat="1">
      <c r="A891" s="14"/>
      <c r="B891" s="254"/>
      <c r="C891" s="255"/>
      <c r="D891" s="240" t="s">
        <v>131</v>
      </c>
      <c r="E891" s="256" t="s">
        <v>19</v>
      </c>
      <c r="F891" s="257" t="s">
        <v>1503</v>
      </c>
      <c r="G891" s="255"/>
      <c r="H891" s="258">
        <v>36.192</v>
      </c>
      <c r="I891" s="259"/>
      <c r="J891" s="255"/>
      <c r="K891" s="255"/>
      <c r="L891" s="260"/>
      <c r="M891" s="261"/>
      <c r="N891" s="262"/>
      <c r="O891" s="262"/>
      <c r="P891" s="262"/>
      <c r="Q891" s="262"/>
      <c r="R891" s="262"/>
      <c r="S891" s="262"/>
      <c r="T891" s="263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4" t="s">
        <v>131</v>
      </c>
      <c r="AU891" s="264" t="s">
        <v>78</v>
      </c>
      <c r="AV891" s="14" t="s">
        <v>78</v>
      </c>
      <c r="AW891" s="14" t="s">
        <v>31</v>
      </c>
      <c r="AX891" s="14" t="s">
        <v>76</v>
      </c>
      <c r="AY891" s="264" t="s">
        <v>120</v>
      </c>
    </row>
    <row r="892" s="12" customFormat="1" ht="22.8" customHeight="1">
      <c r="A892" s="12"/>
      <c r="B892" s="211"/>
      <c r="C892" s="212"/>
      <c r="D892" s="213" t="s">
        <v>68</v>
      </c>
      <c r="E892" s="225" t="s">
        <v>1564</v>
      </c>
      <c r="F892" s="225" t="s">
        <v>1565</v>
      </c>
      <c r="G892" s="212"/>
      <c r="H892" s="212"/>
      <c r="I892" s="215"/>
      <c r="J892" s="226">
        <f>BK892</f>
        <v>0</v>
      </c>
      <c r="K892" s="212"/>
      <c r="L892" s="217"/>
      <c r="M892" s="218"/>
      <c r="N892" s="219"/>
      <c r="O892" s="219"/>
      <c r="P892" s="220">
        <f>SUM(P893:P894)</f>
        <v>0</v>
      </c>
      <c r="Q892" s="219"/>
      <c r="R892" s="220">
        <f>SUM(R893:R894)</f>
        <v>0</v>
      </c>
      <c r="S892" s="219"/>
      <c r="T892" s="221">
        <f>SUM(T893:T894)</f>
        <v>0</v>
      </c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R892" s="222" t="s">
        <v>76</v>
      </c>
      <c r="AT892" s="223" t="s">
        <v>68</v>
      </c>
      <c r="AU892" s="223" t="s">
        <v>76</v>
      </c>
      <c r="AY892" s="222" t="s">
        <v>120</v>
      </c>
      <c r="BK892" s="224">
        <f>SUM(BK893:BK894)</f>
        <v>0</v>
      </c>
    </row>
    <row r="893" s="2" customFormat="1" ht="16.5" customHeight="1">
      <c r="A893" s="39"/>
      <c r="B893" s="40"/>
      <c r="C893" s="227" t="s">
        <v>1566</v>
      </c>
      <c r="D893" s="227" t="s">
        <v>123</v>
      </c>
      <c r="E893" s="228" t="s">
        <v>1567</v>
      </c>
      <c r="F893" s="229" t="s">
        <v>1568</v>
      </c>
      <c r="G893" s="230" t="s">
        <v>491</v>
      </c>
      <c r="H893" s="231">
        <v>542.26700000000005</v>
      </c>
      <c r="I893" s="232"/>
      <c r="J893" s="233">
        <f>ROUND(I893*H893,2)</f>
        <v>0</v>
      </c>
      <c r="K893" s="229" t="s">
        <v>127</v>
      </c>
      <c r="L893" s="45"/>
      <c r="M893" s="234" t="s">
        <v>19</v>
      </c>
      <c r="N893" s="235" t="s">
        <v>40</v>
      </c>
      <c r="O893" s="85"/>
      <c r="P893" s="236">
        <f>O893*H893</f>
        <v>0</v>
      </c>
      <c r="Q893" s="236">
        <v>0</v>
      </c>
      <c r="R893" s="236">
        <f>Q893*H893</f>
        <v>0</v>
      </c>
      <c r="S893" s="236">
        <v>0</v>
      </c>
      <c r="T893" s="237">
        <f>S893*H893</f>
        <v>0</v>
      </c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R893" s="238" t="s">
        <v>141</v>
      </c>
      <c r="AT893" s="238" t="s">
        <v>123</v>
      </c>
      <c r="AU893" s="238" t="s">
        <v>78</v>
      </c>
      <c r="AY893" s="18" t="s">
        <v>120</v>
      </c>
      <c r="BE893" s="239">
        <f>IF(N893="základní",J893,0)</f>
        <v>0</v>
      </c>
      <c r="BF893" s="239">
        <f>IF(N893="snížená",J893,0)</f>
        <v>0</v>
      </c>
      <c r="BG893" s="239">
        <f>IF(N893="zákl. přenesená",J893,0)</f>
        <v>0</v>
      </c>
      <c r="BH893" s="239">
        <f>IF(N893="sníž. přenesená",J893,0)</f>
        <v>0</v>
      </c>
      <c r="BI893" s="239">
        <f>IF(N893="nulová",J893,0)</f>
        <v>0</v>
      </c>
      <c r="BJ893" s="18" t="s">
        <v>76</v>
      </c>
      <c r="BK893" s="239">
        <f>ROUND(I893*H893,2)</f>
        <v>0</v>
      </c>
      <c r="BL893" s="18" t="s">
        <v>141</v>
      </c>
      <c r="BM893" s="238" t="s">
        <v>1569</v>
      </c>
    </row>
    <row r="894" s="2" customFormat="1">
      <c r="A894" s="39"/>
      <c r="B894" s="40"/>
      <c r="C894" s="41"/>
      <c r="D894" s="240" t="s">
        <v>130</v>
      </c>
      <c r="E894" s="41"/>
      <c r="F894" s="241" t="s">
        <v>1570</v>
      </c>
      <c r="G894" s="41"/>
      <c r="H894" s="41"/>
      <c r="I894" s="147"/>
      <c r="J894" s="41"/>
      <c r="K894" s="41"/>
      <c r="L894" s="45"/>
      <c r="M894" s="242"/>
      <c r="N894" s="243"/>
      <c r="O894" s="85"/>
      <c r="P894" s="85"/>
      <c r="Q894" s="85"/>
      <c r="R894" s="85"/>
      <c r="S894" s="85"/>
      <c r="T894" s="86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T894" s="18" t="s">
        <v>130</v>
      </c>
      <c r="AU894" s="18" t="s">
        <v>78</v>
      </c>
    </row>
    <row r="895" s="12" customFormat="1" ht="25.92" customHeight="1">
      <c r="A895" s="12"/>
      <c r="B895" s="211"/>
      <c r="C895" s="212"/>
      <c r="D895" s="213" t="s">
        <v>68</v>
      </c>
      <c r="E895" s="214" t="s">
        <v>1571</v>
      </c>
      <c r="F895" s="214" t="s">
        <v>1572</v>
      </c>
      <c r="G895" s="212"/>
      <c r="H895" s="212"/>
      <c r="I895" s="215"/>
      <c r="J895" s="216">
        <f>BK895</f>
        <v>0</v>
      </c>
      <c r="K895" s="212"/>
      <c r="L895" s="217"/>
      <c r="M895" s="218"/>
      <c r="N895" s="219"/>
      <c r="O895" s="219"/>
      <c r="P895" s="220">
        <f>P896+P942+P947</f>
        <v>0</v>
      </c>
      <c r="Q895" s="219"/>
      <c r="R895" s="220">
        <f>R896+R942+R947</f>
        <v>60.513526800000001</v>
      </c>
      <c r="S895" s="219"/>
      <c r="T895" s="221">
        <f>T896+T942+T947</f>
        <v>0</v>
      </c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R895" s="222" t="s">
        <v>78</v>
      </c>
      <c r="AT895" s="223" t="s">
        <v>68</v>
      </c>
      <c r="AU895" s="223" t="s">
        <v>69</v>
      </c>
      <c r="AY895" s="222" t="s">
        <v>120</v>
      </c>
      <c r="BK895" s="224">
        <f>BK896+BK942+BK947</f>
        <v>0</v>
      </c>
    </row>
    <row r="896" s="12" customFormat="1" ht="22.8" customHeight="1">
      <c r="A896" s="12"/>
      <c r="B896" s="211"/>
      <c r="C896" s="212"/>
      <c r="D896" s="213" t="s">
        <v>68</v>
      </c>
      <c r="E896" s="225" t="s">
        <v>1573</v>
      </c>
      <c r="F896" s="225" t="s">
        <v>1574</v>
      </c>
      <c r="G896" s="212"/>
      <c r="H896" s="212"/>
      <c r="I896" s="215"/>
      <c r="J896" s="226">
        <f>BK896</f>
        <v>0</v>
      </c>
      <c r="K896" s="212"/>
      <c r="L896" s="217"/>
      <c r="M896" s="218"/>
      <c r="N896" s="219"/>
      <c r="O896" s="219"/>
      <c r="P896" s="220">
        <f>SUM(P897:P941)</f>
        <v>0</v>
      </c>
      <c r="Q896" s="219"/>
      <c r="R896" s="220">
        <f>SUM(R897:R941)</f>
        <v>0.31640679999999999</v>
      </c>
      <c r="S896" s="219"/>
      <c r="T896" s="221">
        <f>SUM(T897:T941)</f>
        <v>0</v>
      </c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R896" s="222" t="s">
        <v>78</v>
      </c>
      <c r="AT896" s="223" t="s">
        <v>68</v>
      </c>
      <c r="AU896" s="223" t="s">
        <v>76</v>
      </c>
      <c r="AY896" s="222" t="s">
        <v>120</v>
      </c>
      <c r="BK896" s="224">
        <f>SUM(BK897:BK941)</f>
        <v>0</v>
      </c>
    </row>
    <row r="897" s="2" customFormat="1" ht="16.5" customHeight="1">
      <c r="A897" s="39"/>
      <c r="B897" s="40"/>
      <c r="C897" s="227" t="s">
        <v>1575</v>
      </c>
      <c r="D897" s="227" t="s">
        <v>123</v>
      </c>
      <c r="E897" s="228" t="s">
        <v>1576</v>
      </c>
      <c r="F897" s="229" t="s">
        <v>1577</v>
      </c>
      <c r="G897" s="230" t="s">
        <v>268</v>
      </c>
      <c r="H897" s="231">
        <v>60.960000000000001</v>
      </c>
      <c r="I897" s="232"/>
      <c r="J897" s="233">
        <f>ROUND(I897*H897,2)</f>
        <v>0</v>
      </c>
      <c r="K897" s="229" t="s">
        <v>127</v>
      </c>
      <c r="L897" s="45"/>
      <c r="M897" s="234" t="s">
        <v>19</v>
      </c>
      <c r="N897" s="235" t="s">
        <v>40</v>
      </c>
      <c r="O897" s="85"/>
      <c r="P897" s="236">
        <f>O897*H897</f>
        <v>0</v>
      </c>
      <c r="Q897" s="236">
        <v>0</v>
      </c>
      <c r="R897" s="236">
        <f>Q897*H897</f>
        <v>0</v>
      </c>
      <c r="S897" s="236">
        <v>0</v>
      </c>
      <c r="T897" s="237">
        <f>S897*H897</f>
        <v>0</v>
      </c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R897" s="238" t="s">
        <v>216</v>
      </c>
      <c r="AT897" s="238" t="s">
        <v>123</v>
      </c>
      <c r="AU897" s="238" t="s">
        <v>78</v>
      </c>
      <c r="AY897" s="18" t="s">
        <v>120</v>
      </c>
      <c r="BE897" s="239">
        <f>IF(N897="základní",J897,0)</f>
        <v>0</v>
      </c>
      <c r="BF897" s="239">
        <f>IF(N897="snížená",J897,0)</f>
        <v>0</v>
      </c>
      <c r="BG897" s="239">
        <f>IF(N897="zákl. přenesená",J897,0)</f>
        <v>0</v>
      </c>
      <c r="BH897" s="239">
        <f>IF(N897="sníž. přenesená",J897,0)</f>
        <v>0</v>
      </c>
      <c r="BI897" s="239">
        <f>IF(N897="nulová",J897,0)</f>
        <v>0</v>
      </c>
      <c r="BJ897" s="18" t="s">
        <v>76</v>
      </c>
      <c r="BK897" s="239">
        <f>ROUND(I897*H897,2)</f>
        <v>0</v>
      </c>
      <c r="BL897" s="18" t="s">
        <v>216</v>
      </c>
      <c r="BM897" s="238" t="s">
        <v>1578</v>
      </c>
    </row>
    <row r="898" s="2" customFormat="1">
      <c r="A898" s="39"/>
      <c r="B898" s="40"/>
      <c r="C898" s="41"/>
      <c r="D898" s="240" t="s">
        <v>130</v>
      </c>
      <c r="E898" s="41"/>
      <c r="F898" s="241" t="s">
        <v>1579</v>
      </c>
      <c r="G898" s="41"/>
      <c r="H898" s="41"/>
      <c r="I898" s="147"/>
      <c r="J898" s="41"/>
      <c r="K898" s="41"/>
      <c r="L898" s="45"/>
      <c r="M898" s="242"/>
      <c r="N898" s="243"/>
      <c r="O898" s="85"/>
      <c r="P898" s="85"/>
      <c r="Q898" s="85"/>
      <c r="R898" s="85"/>
      <c r="S898" s="85"/>
      <c r="T898" s="86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T898" s="18" t="s">
        <v>130</v>
      </c>
      <c r="AU898" s="18" t="s">
        <v>78</v>
      </c>
    </row>
    <row r="899" s="14" customFormat="1">
      <c r="A899" s="14"/>
      <c r="B899" s="254"/>
      <c r="C899" s="255"/>
      <c r="D899" s="240" t="s">
        <v>131</v>
      </c>
      <c r="E899" s="256" t="s">
        <v>19</v>
      </c>
      <c r="F899" s="257" t="s">
        <v>1580</v>
      </c>
      <c r="G899" s="255"/>
      <c r="H899" s="258">
        <v>60.960000000000001</v>
      </c>
      <c r="I899" s="259"/>
      <c r="J899" s="255"/>
      <c r="K899" s="255"/>
      <c r="L899" s="260"/>
      <c r="M899" s="261"/>
      <c r="N899" s="262"/>
      <c r="O899" s="262"/>
      <c r="P899" s="262"/>
      <c r="Q899" s="262"/>
      <c r="R899" s="262"/>
      <c r="S899" s="262"/>
      <c r="T899" s="263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64" t="s">
        <v>131</v>
      </c>
      <c r="AU899" s="264" t="s">
        <v>78</v>
      </c>
      <c r="AV899" s="14" t="s">
        <v>78</v>
      </c>
      <c r="AW899" s="14" t="s">
        <v>31</v>
      </c>
      <c r="AX899" s="14" t="s">
        <v>76</v>
      </c>
      <c r="AY899" s="264" t="s">
        <v>120</v>
      </c>
    </row>
    <row r="900" s="2" customFormat="1" ht="16.5" customHeight="1">
      <c r="A900" s="39"/>
      <c r="B900" s="40"/>
      <c r="C900" s="227" t="s">
        <v>1581</v>
      </c>
      <c r="D900" s="227" t="s">
        <v>123</v>
      </c>
      <c r="E900" s="228" t="s">
        <v>1582</v>
      </c>
      <c r="F900" s="229" t="s">
        <v>1583</v>
      </c>
      <c r="G900" s="230" t="s">
        <v>268</v>
      </c>
      <c r="H900" s="231">
        <v>121.92</v>
      </c>
      <c r="I900" s="232"/>
      <c r="J900" s="233">
        <f>ROUND(I900*H900,2)</f>
        <v>0</v>
      </c>
      <c r="K900" s="229" t="s">
        <v>127</v>
      </c>
      <c r="L900" s="45"/>
      <c r="M900" s="234" t="s">
        <v>19</v>
      </c>
      <c r="N900" s="235" t="s">
        <v>40</v>
      </c>
      <c r="O900" s="85"/>
      <c r="P900" s="236">
        <f>O900*H900</f>
        <v>0</v>
      </c>
      <c r="Q900" s="236">
        <v>0</v>
      </c>
      <c r="R900" s="236">
        <f>Q900*H900</f>
        <v>0</v>
      </c>
      <c r="S900" s="236">
        <v>0</v>
      </c>
      <c r="T900" s="237">
        <f>S900*H900</f>
        <v>0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R900" s="238" t="s">
        <v>216</v>
      </c>
      <c r="AT900" s="238" t="s">
        <v>123</v>
      </c>
      <c r="AU900" s="238" t="s">
        <v>78</v>
      </c>
      <c r="AY900" s="18" t="s">
        <v>120</v>
      </c>
      <c r="BE900" s="239">
        <f>IF(N900="základní",J900,0)</f>
        <v>0</v>
      </c>
      <c r="BF900" s="239">
        <f>IF(N900="snížená",J900,0)</f>
        <v>0</v>
      </c>
      <c r="BG900" s="239">
        <f>IF(N900="zákl. přenesená",J900,0)</f>
        <v>0</v>
      </c>
      <c r="BH900" s="239">
        <f>IF(N900="sníž. přenesená",J900,0)</f>
        <v>0</v>
      </c>
      <c r="BI900" s="239">
        <f>IF(N900="nulová",J900,0)</f>
        <v>0</v>
      </c>
      <c r="BJ900" s="18" t="s">
        <v>76</v>
      </c>
      <c r="BK900" s="239">
        <f>ROUND(I900*H900,2)</f>
        <v>0</v>
      </c>
      <c r="BL900" s="18" t="s">
        <v>216</v>
      </c>
      <c r="BM900" s="238" t="s">
        <v>1584</v>
      </c>
    </row>
    <row r="901" s="2" customFormat="1">
      <c r="A901" s="39"/>
      <c r="B901" s="40"/>
      <c r="C901" s="41"/>
      <c r="D901" s="240" t="s">
        <v>130</v>
      </c>
      <c r="E901" s="41"/>
      <c r="F901" s="241" t="s">
        <v>1585</v>
      </c>
      <c r="G901" s="41"/>
      <c r="H901" s="41"/>
      <c r="I901" s="147"/>
      <c r="J901" s="41"/>
      <c r="K901" s="41"/>
      <c r="L901" s="45"/>
      <c r="M901" s="242"/>
      <c r="N901" s="243"/>
      <c r="O901" s="85"/>
      <c r="P901" s="85"/>
      <c r="Q901" s="85"/>
      <c r="R901" s="85"/>
      <c r="S901" s="85"/>
      <c r="T901" s="86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T901" s="18" t="s">
        <v>130</v>
      </c>
      <c r="AU901" s="18" t="s">
        <v>78</v>
      </c>
    </row>
    <row r="902" s="14" customFormat="1">
      <c r="A902" s="14"/>
      <c r="B902" s="254"/>
      <c r="C902" s="255"/>
      <c r="D902" s="240" t="s">
        <v>131</v>
      </c>
      <c r="E902" s="256" t="s">
        <v>19</v>
      </c>
      <c r="F902" s="257" t="s">
        <v>1586</v>
      </c>
      <c r="G902" s="255"/>
      <c r="H902" s="258">
        <v>121.92</v>
      </c>
      <c r="I902" s="259"/>
      <c r="J902" s="255"/>
      <c r="K902" s="255"/>
      <c r="L902" s="260"/>
      <c r="M902" s="261"/>
      <c r="N902" s="262"/>
      <c r="O902" s="262"/>
      <c r="P902" s="262"/>
      <c r="Q902" s="262"/>
      <c r="R902" s="262"/>
      <c r="S902" s="262"/>
      <c r="T902" s="263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4" t="s">
        <v>131</v>
      </c>
      <c r="AU902" s="264" t="s">
        <v>78</v>
      </c>
      <c r="AV902" s="14" t="s">
        <v>78</v>
      </c>
      <c r="AW902" s="14" t="s">
        <v>31</v>
      </c>
      <c r="AX902" s="14" t="s">
        <v>76</v>
      </c>
      <c r="AY902" s="264" t="s">
        <v>120</v>
      </c>
    </row>
    <row r="903" s="2" customFormat="1" ht="16.5" customHeight="1">
      <c r="A903" s="39"/>
      <c r="B903" s="40"/>
      <c r="C903" s="227" t="s">
        <v>1587</v>
      </c>
      <c r="D903" s="227" t="s">
        <v>123</v>
      </c>
      <c r="E903" s="228" t="s">
        <v>1588</v>
      </c>
      <c r="F903" s="229" t="s">
        <v>1589</v>
      </c>
      <c r="G903" s="230" t="s">
        <v>268</v>
      </c>
      <c r="H903" s="231">
        <v>38</v>
      </c>
      <c r="I903" s="232"/>
      <c r="J903" s="233">
        <f>ROUND(I903*H903,2)</f>
        <v>0</v>
      </c>
      <c r="K903" s="229" t="s">
        <v>127</v>
      </c>
      <c r="L903" s="45"/>
      <c r="M903" s="234" t="s">
        <v>19</v>
      </c>
      <c r="N903" s="235" t="s">
        <v>40</v>
      </c>
      <c r="O903" s="85"/>
      <c r="P903" s="236">
        <f>O903*H903</f>
        <v>0</v>
      </c>
      <c r="Q903" s="236">
        <v>0</v>
      </c>
      <c r="R903" s="236">
        <f>Q903*H903</f>
        <v>0</v>
      </c>
      <c r="S903" s="236">
        <v>0</v>
      </c>
      <c r="T903" s="237">
        <f>S903*H903</f>
        <v>0</v>
      </c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R903" s="238" t="s">
        <v>216</v>
      </c>
      <c r="AT903" s="238" t="s">
        <v>123</v>
      </c>
      <c r="AU903" s="238" t="s">
        <v>78</v>
      </c>
      <c r="AY903" s="18" t="s">
        <v>120</v>
      </c>
      <c r="BE903" s="239">
        <f>IF(N903="základní",J903,0)</f>
        <v>0</v>
      </c>
      <c r="BF903" s="239">
        <f>IF(N903="snížená",J903,0)</f>
        <v>0</v>
      </c>
      <c r="BG903" s="239">
        <f>IF(N903="zákl. přenesená",J903,0)</f>
        <v>0</v>
      </c>
      <c r="BH903" s="239">
        <f>IF(N903="sníž. přenesená",J903,0)</f>
        <v>0</v>
      </c>
      <c r="BI903" s="239">
        <f>IF(N903="nulová",J903,0)</f>
        <v>0</v>
      </c>
      <c r="BJ903" s="18" t="s">
        <v>76</v>
      </c>
      <c r="BK903" s="239">
        <f>ROUND(I903*H903,2)</f>
        <v>0</v>
      </c>
      <c r="BL903" s="18" t="s">
        <v>216</v>
      </c>
      <c r="BM903" s="238" t="s">
        <v>1590</v>
      </c>
    </row>
    <row r="904" s="2" customFormat="1">
      <c r="A904" s="39"/>
      <c r="B904" s="40"/>
      <c r="C904" s="41"/>
      <c r="D904" s="240" t="s">
        <v>130</v>
      </c>
      <c r="E904" s="41"/>
      <c r="F904" s="241" t="s">
        <v>1591</v>
      </c>
      <c r="G904" s="41"/>
      <c r="H904" s="41"/>
      <c r="I904" s="147"/>
      <c r="J904" s="41"/>
      <c r="K904" s="41"/>
      <c r="L904" s="45"/>
      <c r="M904" s="242"/>
      <c r="N904" s="243"/>
      <c r="O904" s="85"/>
      <c r="P904" s="85"/>
      <c r="Q904" s="85"/>
      <c r="R904" s="85"/>
      <c r="S904" s="85"/>
      <c r="T904" s="86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T904" s="18" t="s">
        <v>130</v>
      </c>
      <c r="AU904" s="18" t="s">
        <v>78</v>
      </c>
    </row>
    <row r="905" s="14" customFormat="1">
      <c r="A905" s="14"/>
      <c r="B905" s="254"/>
      <c r="C905" s="255"/>
      <c r="D905" s="240" t="s">
        <v>131</v>
      </c>
      <c r="E905" s="256" t="s">
        <v>19</v>
      </c>
      <c r="F905" s="257" t="s">
        <v>1592</v>
      </c>
      <c r="G905" s="255"/>
      <c r="H905" s="258">
        <v>38</v>
      </c>
      <c r="I905" s="259"/>
      <c r="J905" s="255"/>
      <c r="K905" s="255"/>
      <c r="L905" s="260"/>
      <c r="M905" s="261"/>
      <c r="N905" s="262"/>
      <c r="O905" s="262"/>
      <c r="P905" s="262"/>
      <c r="Q905" s="262"/>
      <c r="R905" s="262"/>
      <c r="S905" s="262"/>
      <c r="T905" s="263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64" t="s">
        <v>131</v>
      </c>
      <c r="AU905" s="264" t="s">
        <v>78</v>
      </c>
      <c r="AV905" s="14" t="s">
        <v>78</v>
      </c>
      <c r="AW905" s="14" t="s">
        <v>31</v>
      </c>
      <c r="AX905" s="14" t="s">
        <v>76</v>
      </c>
      <c r="AY905" s="264" t="s">
        <v>120</v>
      </c>
    </row>
    <row r="906" s="2" customFormat="1" ht="16.5" customHeight="1">
      <c r="A906" s="39"/>
      <c r="B906" s="40"/>
      <c r="C906" s="227" t="s">
        <v>1593</v>
      </c>
      <c r="D906" s="227" t="s">
        <v>123</v>
      </c>
      <c r="E906" s="228" t="s">
        <v>1594</v>
      </c>
      <c r="F906" s="229" t="s">
        <v>1595</v>
      </c>
      <c r="G906" s="230" t="s">
        <v>268</v>
      </c>
      <c r="H906" s="231">
        <v>76</v>
      </c>
      <c r="I906" s="232"/>
      <c r="J906" s="233">
        <f>ROUND(I906*H906,2)</f>
        <v>0</v>
      </c>
      <c r="K906" s="229" t="s">
        <v>127</v>
      </c>
      <c r="L906" s="45"/>
      <c r="M906" s="234" t="s">
        <v>19</v>
      </c>
      <c r="N906" s="235" t="s">
        <v>40</v>
      </c>
      <c r="O906" s="85"/>
      <c r="P906" s="236">
        <f>O906*H906</f>
        <v>0</v>
      </c>
      <c r="Q906" s="236">
        <v>0</v>
      </c>
      <c r="R906" s="236">
        <f>Q906*H906</f>
        <v>0</v>
      </c>
      <c r="S906" s="236">
        <v>0</v>
      </c>
      <c r="T906" s="237">
        <f>S906*H906</f>
        <v>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R906" s="238" t="s">
        <v>216</v>
      </c>
      <c r="AT906" s="238" t="s">
        <v>123</v>
      </c>
      <c r="AU906" s="238" t="s">
        <v>78</v>
      </c>
      <c r="AY906" s="18" t="s">
        <v>120</v>
      </c>
      <c r="BE906" s="239">
        <f>IF(N906="základní",J906,0)</f>
        <v>0</v>
      </c>
      <c r="BF906" s="239">
        <f>IF(N906="snížená",J906,0)</f>
        <v>0</v>
      </c>
      <c r="BG906" s="239">
        <f>IF(N906="zákl. přenesená",J906,0)</f>
        <v>0</v>
      </c>
      <c r="BH906" s="239">
        <f>IF(N906="sníž. přenesená",J906,0)</f>
        <v>0</v>
      </c>
      <c r="BI906" s="239">
        <f>IF(N906="nulová",J906,0)</f>
        <v>0</v>
      </c>
      <c r="BJ906" s="18" t="s">
        <v>76</v>
      </c>
      <c r="BK906" s="239">
        <f>ROUND(I906*H906,2)</f>
        <v>0</v>
      </c>
      <c r="BL906" s="18" t="s">
        <v>216</v>
      </c>
      <c r="BM906" s="238" t="s">
        <v>1596</v>
      </c>
    </row>
    <row r="907" s="2" customFormat="1">
      <c r="A907" s="39"/>
      <c r="B907" s="40"/>
      <c r="C907" s="41"/>
      <c r="D907" s="240" t="s">
        <v>130</v>
      </c>
      <c r="E907" s="41"/>
      <c r="F907" s="241" t="s">
        <v>1597</v>
      </c>
      <c r="G907" s="41"/>
      <c r="H907" s="41"/>
      <c r="I907" s="147"/>
      <c r="J907" s="41"/>
      <c r="K907" s="41"/>
      <c r="L907" s="45"/>
      <c r="M907" s="242"/>
      <c r="N907" s="243"/>
      <c r="O907" s="85"/>
      <c r="P907" s="85"/>
      <c r="Q907" s="85"/>
      <c r="R907" s="85"/>
      <c r="S907" s="85"/>
      <c r="T907" s="86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T907" s="18" t="s">
        <v>130</v>
      </c>
      <c r="AU907" s="18" t="s">
        <v>78</v>
      </c>
    </row>
    <row r="908" s="14" customFormat="1">
      <c r="A908" s="14"/>
      <c r="B908" s="254"/>
      <c r="C908" s="255"/>
      <c r="D908" s="240" t="s">
        <v>131</v>
      </c>
      <c r="E908" s="256" t="s">
        <v>19</v>
      </c>
      <c r="F908" s="257" t="s">
        <v>1598</v>
      </c>
      <c r="G908" s="255"/>
      <c r="H908" s="258">
        <v>76</v>
      </c>
      <c r="I908" s="259"/>
      <c r="J908" s="255"/>
      <c r="K908" s="255"/>
      <c r="L908" s="260"/>
      <c r="M908" s="261"/>
      <c r="N908" s="262"/>
      <c r="O908" s="262"/>
      <c r="P908" s="262"/>
      <c r="Q908" s="262"/>
      <c r="R908" s="262"/>
      <c r="S908" s="262"/>
      <c r="T908" s="263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64" t="s">
        <v>131</v>
      </c>
      <c r="AU908" s="264" t="s">
        <v>78</v>
      </c>
      <c r="AV908" s="14" t="s">
        <v>78</v>
      </c>
      <c r="AW908" s="14" t="s">
        <v>31</v>
      </c>
      <c r="AX908" s="14" t="s">
        <v>76</v>
      </c>
      <c r="AY908" s="264" t="s">
        <v>120</v>
      </c>
    </row>
    <row r="909" s="2" customFormat="1" ht="16.5" customHeight="1">
      <c r="A909" s="39"/>
      <c r="B909" s="40"/>
      <c r="C909" s="280" t="s">
        <v>1599</v>
      </c>
      <c r="D909" s="280" t="s">
        <v>503</v>
      </c>
      <c r="E909" s="281" t="s">
        <v>1600</v>
      </c>
      <c r="F909" s="282" t="s">
        <v>1601</v>
      </c>
      <c r="G909" s="283" t="s">
        <v>491</v>
      </c>
      <c r="H909" s="284">
        <v>0.035000000000000003</v>
      </c>
      <c r="I909" s="285"/>
      <c r="J909" s="286">
        <f>ROUND(I909*H909,2)</f>
        <v>0</v>
      </c>
      <c r="K909" s="282" t="s">
        <v>127</v>
      </c>
      <c r="L909" s="287"/>
      <c r="M909" s="288" t="s">
        <v>19</v>
      </c>
      <c r="N909" s="289" t="s">
        <v>40</v>
      </c>
      <c r="O909" s="85"/>
      <c r="P909" s="236">
        <f>O909*H909</f>
        <v>0</v>
      </c>
      <c r="Q909" s="236">
        <v>1</v>
      </c>
      <c r="R909" s="236">
        <f>Q909*H909</f>
        <v>0.035000000000000003</v>
      </c>
      <c r="S909" s="236">
        <v>0</v>
      </c>
      <c r="T909" s="237">
        <f>S909*H909</f>
        <v>0</v>
      </c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R909" s="238" t="s">
        <v>449</v>
      </c>
      <c r="AT909" s="238" t="s">
        <v>503</v>
      </c>
      <c r="AU909" s="238" t="s">
        <v>78</v>
      </c>
      <c r="AY909" s="18" t="s">
        <v>120</v>
      </c>
      <c r="BE909" s="239">
        <f>IF(N909="základní",J909,0)</f>
        <v>0</v>
      </c>
      <c r="BF909" s="239">
        <f>IF(N909="snížená",J909,0)</f>
        <v>0</v>
      </c>
      <c r="BG909" s="239">
        <f>IF(N909="zákl. přenesená",J909,0)</f>
        <v>0</v>
      </c>
      <c r="BH909" s="239">
        <f>IF(N909="sníž. přenesená",J909,0)</f>
        <v>0</v>
      </c>
      <c r="BI909" s="239">
        <f>IF(N909="nulová",J909,0)</f>
        <v>0</v>
      </c>
      <c r="BJ909" s="18" t="s">
        <v>76</v>
      </c>
      <c r="BK909" s="239">
        <f>ROUND(I909*H909,2)</f>
        <v>0</v>
      </c>
      <c r="BL909" s="18" t="s">
        <v>216</v>
      </c>
      <c r="BM909" s="238" t="s">
        <v>1602</v>
      </c>
    </row>
    <row r="910" s="2" customFormat="1">
      <c r="A910" s="39"/>
      <c r="B910" s="40"/>
      <c r="C910" s="41"/>
      <c r="D910" s="240" t="s">
        <v>130</v>
      </c>
      <c r="E910" s="41"/>
      <c r="F910" s="241" t="s">
        <v>1601</v>
      </c>
      <c r="G910" s="41"/>
      <c r="H910" s="41"/>
      <c r="I910" s="147"/>
      <c r="J910" s="41"/>
      <c r="K910" s="41"/>
      <c r="L910" s="45"/>
      <c r="M910" s="242"/>
      <c r="N910" s="243"/>
      <c r="O910" s="85"/>
      <c r="P910" s="85"/>
      <c r="Q910" s="85"/>
      <c r="R910" s="85"/>
      <c r="S910" s="85"/>
      <c r="T910" s="86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T910" s="18" t="s">
        <v>130</v>
      </c>
      <c r="AU910" s="18" t="s">
        <v>78</v>
      </c>
    </row>
    <row r="911" s="14" customFormat="1">
      <c r="A911" s="14"/>
      <c r="B911" s="254"/>
      <c r="C911" s="255"/>
      <c r="D911" s="240" t="s">
        <v>131</v>
      </c>
      <c r="E911" s="255"/>
      <c r="F911" s="257" t="s">
        <v>1603</v>
      </c>
      <c r="G911" s="255"/>
      <c r="H911" s="258">
        <v>0.035000000000000003</v>
      </c>
      <c r="I911" s="259"/>
      <c r="J911" s="255"/>
      <c r="K911" s="255"/>
      <c r="L911" s="260"/>
      <c r="M911" s="261"/>
      <c r="N911" s="262"/>
      <c r="O911" s="262"/>
      <c r="P911" s="262"/>
      <c r="Q911" s="262"/>
      <c r="R911" s="262"/>
      <c r="S911" s="262"/>
      <c r="T911" s="263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64" t="s">
        <v>131</v>
      </c>
      <c r="AU911" s="264" t="s">
        <v>78</v>
      </c>
      <c r="AV911" s="14" t="s">
        <v>78</v>
      </c>
      <c r="AW911" s="14" t="s">
        <v>4</v>
      </c>
      <c r="AX911" s="14" t="s">
        <v>76</v>
      </c>
      <c r="AY911" s="264" t="s">
        <v>120</v>
      </c>
    </row>
    <row r="912" s="2" customFormat="1" ht="16.5" customHeight="1">
      <c r="A912" s="39"/>
      <c r="B912" s="40"/>
      <c r="C912" s="280" t="s">
        <v>1604</v>
      </c>
      <c r="D912" s="280" t="s">
        <v>503</v>
      </c>
      <c r="E912" s="281" t="s">
        <v>1605</v>
      </c>
      <c r="F912" s="282" t="s">
        <v>1606</v>
      </c>
      <c r="G912" s="283" t="s">
        <v>491</v>
      </c>
      <c r="H912" s="284">
        <v>0.088999999999999996</v>
      </c>
      <c r="I912" s="285"/>
      <c r="J912" s="286">
        <f>ROUND(I912*H912,2)</f>
        <v>0</v>
      </c>
      <c r="K912" s="282" t="s">
        <v>127</v>
      </c>
      <c r="L912" s="287"/>
      <c r="M912" s="288" t="s">
        <v>19</v>
      </c>
      <c r="N912" s="289" t="s">
        <v>40</v>
      </c>
      <c r="O912" s="85"/>
      <c r="P912" s="236">
        <f>O912*H912</f>
        <v>0</v>
      </c>
      <c r="Q912" s="236">
        <v>1</v>
      </c>
      <c r="R912" s="236">
        <f>Q912*H912</f>
        <v>0.088999999999999996</v>
      </c>
      <c r="S912" s="236">
        <v>0</v>
      </c>
      <c r="T912" s="237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38" t="s">
        <v>449</v>
      </c>
      <c r="AT912" s="238" t="s">
        <v>503</v>
      </c>
      <c r="AU912" s="238" t="s">
        <v>78</v>
      </c>
      <c r="AY912" s="18" t="s">
        <v>120</v>
      </c>
      <c r="BE912" s="239">
        <f>IF(N912="základní",J912,0)</f>
        <v>0</v>
      </c>
      <c r="BF912" s="239">
        <f>IF(N912="snížená",J912,0)</f>
        <v>0</v>
      </c>
      <c r="BG912" s="239">
        <f>IF(N912="zákl. přenesená",J912,0)</f>
        <v>0</v>
      </c>
      <c r="BH912" s="239">
        <f>IF(N912="sníž. přenesená",J912,0)</f>
        <v>0</v>
      </c>
      <c r="BI912" s="239">
        <f>IF(N912="nulová",J912,0)</f>
        <v>0</v>
      </c>
      <c r="BJ912" s="18" t="s">
        <v>76</v>
      </c>
      <c r="BK912" s="239">
        <f>ROUND(I912*H912,2)</f>
        <v>0</v>
      </c>
      <c r="BL912" s="18" t="s">
        <v>216</v>
      </c>
      <c r="BM912" s="238" t="s">
        <v>1607</v>
      </c>
    </row>
    <row r="913" s="2" customFormat="1">
      <c r="A913" s="39"/>
      <c r="B913" s="40"/>
      <c r="C913" s="41"/>
      <c r="D913" s="240" t="s">
        <v>130</v>
      </c>
      <c r="E913" s="41"/>
      <c r="F913" s="241" t="s">
        <v>1606</v>
      </c>
      <c r="G913" s="41"/>
      <c r="H913" s="41"/>
      <c r="I913" s="147"/>
      <c r="J913" s="41"/>
      <c r="K913" s="41"/>
      <c r="L913" s="45"/>
      <c r="M913" s="242"/>
      <c r="N913" s="243"/>
      <c r="O913" s="85"/>
      <c r="P913" s="85"/>
      <c r="Q913" s="85"/>
      <c r="R913" s="85"/>
      <c r="S913" s="85"/>
      <c r="T913" s="86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T913" s="18" t="s">
        <v>130</v>
      </c>
      <c r="AU913" s="18" t="s">
        <v>78</v>
      </c>
    </row>
    <row r="914" s="14" customFormat="1">
      <c r="A914" s="14"/>
      <c r="B914" s="254"/>
      <c r="C914" s="255"/>
      <c r="D914" s="240" t="s">
        <v>131</v>
      </c>
      <c r="E914" s="255"/>
      <c r="F914" s="257" t="s">
        <v>1608</v>
      </c>
      <c r="G914" s="255"/>
      <c r="H914" s="258">
        <v>0.088999999999999996</v>
      </c>
      <c r="I914" s="259"/>
      <c r="J914" s="255"/>
      <c r="K914" s="255"/>
      <c r="L914" s="260"/>
      <c r="M914" s="261"/>
      <c r="N914" s="262"/>
      <c r="O914" s="262"/>
      <c r="P914" s="262"/>
      <c r="Q914" s="262"/>
      <c r="R914" s="262"/>
      <c r="S914" s="262"/>
      <c r="T914" s="263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64" t="s">
        <v>131</v>
      </c>
      <c r="AU914" s="264" t="s">
        <v>78</v>
      </c>
      <c r="AV914" s="14" t="s">
        <v>78</v>
      </c>
      <c r="AW914" s="14" t="s">
        <v>4</v>
      </c>
      <c r="AX914" s="14" t="s">
        <v>76</v>
      </c>
      <c r="AY914" s="264" t="s">
        <v>120</v>
      </c>
    </row>
    <row r="915" s="2" customFormat="1" ht="16.5" customHeight="1">
      <c r="A915" s="39"/>
      <c r="B915" s="40"/>
      <c r="C915" s="227" t="s">
        <v>1609</v>
      </c>
      <c r="D915" s="227" t="s">
        <v>123</v>
      </c>
      <c r="E915" s="228" t="s">
        <v>1610</v>
      </c>
      <c r="F915" s="229" t="s">
        <v>1611</v>
      </c>
      <c r="G915" s="230" t="s">
        <v>268</v>
      </c>
      <c r="H915" s="231">
        <v>38.159999999999997</v>
      </c>
      <c r="I915" s="232"/>
      <c r="J915" s="233">
        <f>ROUND(I915*H915,2)</f>
        <v>0</v>
      </c>
      <c r="K915" s="229" t="s">
        <v>127</v>
      </c>
      <c r="L915" s="45"/>
      <c r="M915" s="234" t="s">
        <v>19</v>
      </c>
      <c r="N915" s="235" t="s">
        <v>40</v>
      </c>
      <c r="O915" s="85"/>
      <c r="P915" s="236">
        <f>O915*H915</f>
        <v>0</v>
      </c>
      <c r="Q915" s="236">
        <v>0.00040000000000000002</v>
      </c>
      <c r="R915" s="236">
        <f>Q915*H915</f>
        <v>0.015264</v>
      </c>
      <c r="S915" s="236">
        <v>0</v>
      </c>
      <c r="T915" s="237">
        <f>S915*H915</f>
        <v>0</v>
      </c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R915" s="238" t="s">
        <v>216</v>
      </c>
      <c r="AT915" s="238" t="s">
        <v>123</v>
      </c>
      <c r="AU915" s="238" t="s">
        <v>78</v>
      </c>
      <c r="AY915" s="18" t="s">
        <v>120</v>
      </c>
      <c r="BE915" s="239">
        <f>IF(N915="základní",J915,0)</f>
        <v>0</v>
      </c>
      <c r="BF915" s="239">
        <f>IF(N915="snížená",J915,0)</f>
        <v>0</v>
      </c>
      <c r="BG915" s="239">
        <f>IF(N915="zákl. přenesená",J915,0)</f>
        <v>0</v>
      </c>
      <c r="BH915" s="239">
        <f>IF(N915="sníž. přenesená",J915,0)</f>
        <v>0</v>
      </c>
      <c r="BI915" s="239">
        <f>IF(N915="nulová",J915,0)</f>
        <v>0</v>
      </c>
      <c r="BJ915" s="18" t="s">
        <v>76</v>
      </c>
      <c r="BK915" s="239">
        <f>ROUND(I915*H915,2)</f>
        <v>0</v>
      </c>
      <c r="BL915" s="18" t="s">
        <v>216</v>
      </c>
      <c r="BM915" s="238" t="s">
        <v>1612</v>
      </c>
    </row>
    <row r="916" s="2" customFormat="1">
      <c r="A916" s="39"/>
      <c r="B916" s="40"/>
      <c r="C916" s="41"/>
      <c r="D916" s="240" t="s">
        <v>130</v>
      </c>
      <c r="E916" s="41"/>
      <c r="F916" s="241" t="s">
        <v>1613</v>
      </c>
      <c r="G916" s="41"/>
      <c r="H916" s="41"/>
      <c r="I916" s="147"/>
      <c r="J916" s="41"/>
      <c r="K916" s="41"/>
      <c r="L916" s="45"/>
      <c r="M916" s="242"/>
      <c r="N916" s="243"/>
      <c r="O916" s="85"/>
      <c r="P916" s="85"/>
      <c r="Q916" s="85"/>
      <c r="R916" s="85"/>
      <c r="S916" s="85"/>
      <c r="T916" s="86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T916" s="18" t="s">
        <v>130</v>
      </c>
      <c r="AU916" s="18" t="s">
        <v>78</v>
      </c>
    </row>
    <row r="917" s="14" customFormat="1">
      <c r="A917" s="14"/>
      <c r="B917" s="254"/>
      <c r="C917" s="255"/>
      <c r="D917" s="240" t="s">
        <v>131</v>
      </c>
      <c r="E917" s="256" t="s">
        <v>19</v>
      </c>
      <c r="F917" s="257" t="s">
        <v>1614</v>
      </c>
      <c r="G917" s="255"/>
      <c r="H917" s="258">
        <v>38.159999999999997</v>
      </c>
      <c r="I917" s="259"/>
      <c r="J917" s="255"/>
      <c r="K917" s="255"/>
      <c r="L917" s="260"/>
      <c r="M917" s="261"/>
      <c r="N917" s="262"/>
      <c r="O917" s="262"/>
      <c r="P917" s="262"/>
      <c r="Q917" s="262"/>
      <c r="R917" s="262"/>
      <c r="S917" s="262"/>
      <c r="T917" s="263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64" t="s">
        <v>131</v>
      </c>
      <c r="AU917" s="264" t="s">
        <v>78</v>
      </c>
      <c r="AV917" s="14" t="s">
        <v>78</v>
      </c>
      <c r="AW917" s="14" t="s">
        <v>31</v>
      </c>
      <c r="AX917" s="14" t="s">
        <v>76</v>
      </c>
      <c r="AY917" s="264" t="s">
        <v>120</v>
      </c>
    </row>
    <row r="918" s="2" customFormat="1" ht="21.75" customHeight="1">
      <c r="A918" s="39"/>
      <c r="B918" s="40"/>
      <c r="C918" s="280" t="s">
        <v>1615</v>
      </c>
      <c r="D918" s="280" t="s">
        <v>503</v>
      </c>
      <c r="E918" s="281" t="s">
        <v>1616</v>
      </c>
      <c r="F918" s="282" t="s">
        <v>1617</v>
      </c>
      <c r="G918" s="283" t="s">
        <v>268</v>
      </c>
      <c r="H918" s="284">
        <v>45.792000000000002</v>
      </c>
      <c r="I918" s="285"/>
      <c r="J918" s="286">
        <f>ROUND(I918*H918,2)</f>
        <v>0</v>
      </c>
      <c r="K918" s="282" t="s">
        <v>127</v>
      </c>
      <c r="L918" s="287"/>
      <c r="M918" s="288" t="s">
        <v>19</v>
      </c>
      <c r="N918" s="289" t="s">
        <v>40</v>
      </c>
      <c r="O918" s="85"/>
      <c r="P918" s="236">
        <f>O918*H918</f>
        <v>0</v>
      </c>
      <c r="Q918" s="236">
        <v>0.001</v>
      </c>
      <c r="R918" s="236">
        <f>Q918*H918</f>
        <v>0.045791999999999999</v>
      </c>
      <c r="S918" s="236">
        <v>0</v>
      </c>
      <c r="T918" s="237">
        <f>S918*H918</f>
        <v>0</v>
      </c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R918" s="238" t="s">
        <v>449</v>
      </c>
      <c r="AT918" s="238" t="s">
        <v>503</v>
      </c>
      <c r="AU918" s="238" t="s">
        <v>78</v>
      </c>
      <c r="AY918" s="18" t="s">
        <v>120</v>
      </c>
      <c r="BE918" s="239">
        <f>IF(N918="základní",J918,0)</f>
        <v>0</v>
      </c>
      <c r="BF918" s="239">
        <f>IF(N918="snížená",J918,0)</f>
        <v>0</v>
      </c>
      <c r="BG918" s="239">
        <f>IF(N918="zákl. přenesená",J918,0)</f>
        <v>0</v>
      </c>
      <c r="BH918" s="239">
        <f>IF(N918="sníž. přenesená",J918,0)</f>
        <v>0</v>
      </c>
      <c r="BI918" s="239">
        <f>IF(N918="nulová",J918,0)</f>
        <v>0</v>
      </c>
      <c r="BJ918" s="18" t="s">
        <v>76</v>
      </c>
      <c r="BK918" s="239">
        <f>ROUND(I918*H918,2)</f>
        <v>0</v>
      </c>
      <c r="BL918" s="18" t="s">
        <v>216</v>
      </c>
      <c r="BM918" s="238" t="s">
        <v>1618</v>
      </c>
    </row>
    <row r="919" s="2" customFormat="1">
      <c r="A919" s="39"/>
      <c r="B919" s="40"/>
      <c r="C919" s="41"/>
      <c r="D919" s="240" t="s">
        <v>130</v>
      </c>
      <c r="E919" s="41"/>
      <c r="F919" s="241" t="s">
        <v>1617</v>
      </c>
      <c r="G919" s="41"/>
      <c r="H919" s="41"/>
      <c r="I919" s="147"/>
      <c r="J919" s="41"/>
      <c r="K919" s="41"/>
      <c r="L919" s="45"/>
      <c r="M919" s="242"/>
      <c r="N919" s="243"/>
      <c r="O919" s="85"/>
      <c r="P919" s="85"/>
      <c r="Q919" s="85"/>
      <c r="R919" s="85"/>
      <c r="S919" s="85"/>
      <c r="T919" s="86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T919" s="18" t="s">
        <v>130</v>
      </c>
      <c r="AU919" s="18" t="s">
        <v>78</v>
      </c>
    </row>
    <row r="920" s="14" customFormat="1">
      <c r="A920" s="14"/>
      <c r="B920" s="254"/>
      <c r="C920" s="255"/>
      <c r="D920" s="240" t="s">
        <v>131</v>
      </c>
      <c r="E920" s="255"/>
      <c r="F920" s="257" t="s">
        <v>1619</v>
      </c>
      <c r="G920" s="255"/>
      <c r="H920" s="258">
        <v>45.792000000000002</v>
      </c>
      <c r="I920" s="259"/>
      <c r="J920" s="255"/>
      <c r="K920" s="255"/>
      <c r="L920" s="260"/>
      <c r="M920" s="261"/>
      <c r="N920" s="262"/>
      <c r="O920" s="262"/>
      <c r="P920" s="262"/>
      <c r="Q920" s="262"/>
      <c r="R920" s="262"/>
      <c r="S920" s="262"/>
      <c r="T920" s="263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T920" s="264" t="s">
        <v>131</v>
      </c>
      <c r="AU920" s="264" t="s">
        <v>78</v>
      </c>
      <c r="AV920" s="14" t="s">
        <v>78</v>
      </c>
      <c r="AW920" s="14" t="s">
        <v>4</v>
      </c>
      <c r="AX920" s="14" t="s">
        <v>76</v>
      </c>
      <c r="AY920" s="264" t="s">
        <v>120</v>
      </c>
    </row>
    <row r="921" s="2" customFormat="1" ht="16.5" customHeight="1">
      <c r="A921" s="39"/>
      <c r="B921" s="40"/>
      <c r="C921" s="227" t="s">
        <v>1620</v>
      </c>
      <c r="D921" s="227" t="s">
        <v>123</v>
      </c>
      <c r="E921" s="228" t="s">
        <v>1621</v>
      </c>
      <c r="F921" s="229" t="s">
        <v>1622</v>
      </c>
      <c r="G921" s="230" t="s">
        <v>268</v>
      </c>
      <c r="H921" s="231">
        <v>192</v>
      </c>
      <c r="I921" s="232"/>
      <c r="J921" s="233">
        <f>ROUND(I921*H921,2)</f>
        <v>0</v>
      </c>
      <c r="K921" s="229" t="s">
        <v>19</v>
      </c>
      <c r="L921" s="45"/>
      <c r="M921" s="234" t="s">
        <v>19</v>
      </c>
      <c r="N921" s="235" t="s">
        <v>40</v>
      </c>
      <c r="O921" s="85"/>
      <c r="P921" s="236">
        <f>O921*H921</f>
        <v>0</v>
      </c>
      <c r="Q921" s="236">
        <v>0</v>
      </c>
      <c r="R921" s="236">
        <f>Q921*H921</f>
        <v>0</v>
      </c>
      <c r="S921" s="236">
        <v>0</v>
      </c>
      <c r="T921" s="237">
        <f>S921*H921</f>
        <v>0</v>
      </c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R921" s="238" t="s">
        <v>216</v>
      </c>
      <c r="AT921" s="238" t="s">
        <v>123</v>
      </c>
      <c r="AU921" s="238" t="s">
        <v>78</v>
      </c>
      <c r="AY921" s="18" t="s">
        <v>120</v>
      </c>
      <c r="BE921" s="239">
        <f>IF(N921="základní",J921,0)</f>
        <v>0</v>
      </c>
      <c r="BF921" s="239">
        <f>IF(N921="snížená",J921,0)</f>
        <v>0</v>
      </c>
      <c r="BG921" s="239">
        <f>IF(N921="zákl. přenesená",J921,0)</f>
        <v>0</v>
      </c>
      <c r="BH921" s="239">
        <f>IF(N921="sníž. přenesená",J921,0)</f>
        <v>0</v>
      </c>
      <c r="BI921" s="239">
        <f>IF(N921="nulová",J921,0)</f>
        <v>0</v>
      </c>
      <c r="BJ921" s="18" t="s">
        <v>76</v>
      </c>
      <c r="BK921" s="239">
        <f>ROUND(I921*H921,2)</f>
        <v>0</v>
      </c>
      <c r="BL921" s="18" t="s">
        <v>216</v>
      </c>
      <c r="BM921" s="238" t="s">
        <v>1623</v>
      </c>
    </row>
    <row r="922" s="2" customFormat="1">
      <c r="A922" s="39"/>
      <c r="B922" s="40"/>
      <c r="C922" s="41"/>
      <c r="D922" s="240" t="s">
        <v>130</v>
      </c>
      <c r="E922" s="41"/>
      <c r="F922" s="241" t="s">
        <v>1624</v>
      </c>
      <c r="G922" s="41"/>
      <c r="H922" s="41"/>
      <c r="I922" s="147"/>
      <c r="J922" s="41"/>
      <c r="K922" s="41"/>
      <c r="L922" s="45"/>
      <c r="M922" s="242"/>
      <c r="N922" s="243"/>
      <c r="O922" s="85"/>
      <c r="P922" s="85"/>
      <c r="Q922" s="85"/>
      <c r="R922" s="85"/>
      <c r="S922" s="85"/>
      <c r="T922" s="86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T922" s="18" t="s">
        <v>130</v>
      </c>
      <c r="AU922" s="18" t="s">
        <v>78</v>
      </c>
    </row>
    <row r="923" s="14" customFormat="1">
      <c r="A923" s="14"/>
      <c r="B923" s="254"/>
      <c r="C923" s="255"/>
      <c r="D923" s="240" t="s">
        <v>131</v>
      </c>
      <c r="E923" s="256" t="s">
        <v>19</v>
      </c>
      <c r="F923" s="257" t="s">
        <v>1625</v>
      </c>
      <c r="G923" s="255"/>
      <c r="H923" s="258">
        <v>192</v>
      </c>
      <c r="I923" s="259"/>
      <c r="J923" s="255"/>
      <c r="K923" s="255"/>
      <c r="L923" s="260"/>
      <c r="M923" s="261"/>
      <c r="N923" s="262"/>
      <c r="O923" s="262"/>
      <c r="P923" s="262"/>
      <c r="Q923" s="262"/>
      <c r="R923" s="262"/>
      <c r="S923" s="262"/>
      <c r="T923" s="263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4" t="s">
        <v>131</v>
      </c>
      <c r="AU923" s="264" t="s">
        <v>78</v>
      </c>
      <c r="AV923" s="14" t="s">
        <v>78</v>
      </c>
      <c r="AW923" s="14" t="s">
        <v>31</v>
      </c>
      <c r="AX923" s="14" t="s">
        <v>76</v>
      </c>
      <c r="AY923" s="264" t="s">
        <v>120</v>
      </c>
    </row>
    <row r="924" s="2" customFormat="1" ht="16.5" customHeight="1">
      <c r="A924" s="39"/>
      <c r="B924" s="40"/>
      <c r="C924" s="227" t="s">
        <v>1626</v>
      </c>
      <c r="D924" s="227" t="s">
        <v>123</v>
      </c>
      <c r="E924" s="228" t="s">
        <v>1627</v>
      </c>
      <c r="F924" s="229" t="s">
        <v>1628</v>
      </c>
      <c r="G924" s="230" t="s">
        <v>268</v>
      </c>
      <c r="H924" s="231">
        <v>717.05999999999995</v>
      </c>
      <c r="I924" s="232"/>
      <c r="J924" s="233">
        <f>ROUND(I924*H924,2)</f>
        <v>0</v>
      </c>
      <c r="K924" s="229" t="s">
        <v>19</v>
      </c>
      <c r="L924" s="45"/>
      <c r="M924" s="234" t="s">
        <v>19</v>
      </c>
      <c r="N924" s="235" t="s">
        <v>40</v>
      </c>
      <c r="O924" s="85"/>
      <c r="P924" s="236">
        <f>O924*H924</f>
        <v>0</v>
      </c>
      <c r="Q924" s="236">
        <v>0</v>
      </c>
      <c r="R924" s="236">
        <f>Q924*H924</f>
        <v>0</v>
      </c>
      <c r="S924" s="236">
        <v>0</v>
      </c>
      <c r="T924" s="237">
        <f>S924*H924</f>
        <v>0</v>
      </c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R924" s="238" t="s">
        <v>216</v>
      </c>
      <c r="AT924" s="238" t="s">
        <v>123</v>
      </c>
      <c r="AU924" s="238" t="s">
        <v>78</v>
      </c>
      <c r="AY924" s="18" t="s">
        <v>120</v>
      </c>
      <c r="BE924" s="239">
        <f>IF(N924="základní",J924,0)</f>
        <v>0</v>
      </c>
      <c r="BF924" s="239">
        <f>IF(N924="snížená",J924,0)</f>
        <v>0</v>
      </c>
      <c r="BG924" s="239">
        <f>IF(N924="zákl. přenesená",J924,0)</f>
        <v>0</v>
      </c>
      <c r="BH924" s="239">
        <f>IF(N924="sníž. přenesená",J924,0)</f>
        <v>0</v>
      </c>
      <c r="BI924" s="239">
        <f>IF(N924="nulová",J924,0)</f>
        <v>0</v>
      </c>
      <c r="BJ924" s="18" t="s">
        <v>76</v>
      </c>
      <c r="BK924" s="239">
        <f>ROUND(I924*H924,2)</f>
        <v>0</v>
      </c>
      <c r="BL924" s="18" t="s">
        <v>216</v>
      </c>
      <c r="BM924" s="238" t="s">
        <v>1629</v>
      </c>
    </row>
    <row r="925" s="2" customFormat="1">
      <c r="A925" s="39"/>
      <c r="B925" s="40"/>
      <c r="C925" s="41"/>
      <c r="D925" s="240" t="s">
        <v>130</v>
      </c>
      <c r="E925" s="41"/>
      <c r="F925" s="241" t="s">
        <v>1630</v>
      </c>
      <c r="G925" s="41"/>
      <c r="H925" s="41"/>
      <c r="I925" s="147"/>
      <c r="J925" s="41"/>
      <c r="K925" s="41"/>
      <c r="L925" s="45"/>
      <c r="M925" s="242"/>
      <c r="N925" s="243"/>
      <c r="O925" s="85"/>
      <c r="P925" s="85"/>
      <c r="Q925" s="85"/>
      <c r="R925" s="85"/>
      <c r="S925" s="85"/>
      <c r="T925" s="86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T925" s="18" t="s">
        <v>130</v>
      </c>
      <c r="AU925" s="18" t="s">
        <v>78</v>
      </c>
    </row>
    <row r="926" s="14" customFormat="1">
      <c r="A926" s="14"/>
      <c r="B926" s="254"/>
      <c r="C926" s="255"/>
      <c r="D926" s="240" t="s">
        <v>131</v>
      </c>
      <c r="E926" s="256" t="s">
        <v>19</v>
      </c>
      <c r="F926" s="257" t="s">
        <v>1631</v>
      </c>
      <c r="G926" s="255"/>
      <c r="H926" s="258">
        <v>717.05999999999995</v>
      </c>
      <c r="I926" s="259"/>
      <c r="J926" s="255"/>
      <c r="K926" s="255"/>
      <c r="L926" s="260"/>
      <c r="M926" s="261"/>
      <c r="N926" s="262"/>
      <c r="O926" s="262"/>
      <c r="P926" s="262"/>
      <c r="Q926" s="262"/>
      <c r="R926" s="262"/>
      <c r="S926" s="262"/>
      <c r="T926" s="263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64" t="s">
        <v>131</v>
      </c>
      <c r="AU926" s="264" t="s">
        <v>78</v>
      </c>
      <c r="AV926" s="14" t="s">
        <v>78</v>
      </c>
      <c r="AW926" s="14" t="s">
        <v>31</v>
      </c>
      <c r="AX926" s="14" t="s">
        <v>76</v>
      </c>
      <c r="AY926" s="264" t="s">
        <v>120</v>
      </c>
    </row>
    <row r="927" s="2" customFormat="1" ht="16.5" customHeight="1">
      <c r="A927" s="39"/>
      <c r="B927" s="40"/>
      <c r="C927" s="227" t="s">
        <v>1632</v>
      </c>
      <c r="D927" s="227" t="s">
        <v>123</v>
      </c>
      <c r="E927" s="228" t="s">
        <v>1633</v>
      </c>
      <c r="F927" s="229" t="s">
        <v>1634</v>
      </c>
      <c r="G927" s="230" t="s">
        <v>268</v>
      </c>
      <c r="H927" s="231">
        <v>73.5</v>
      </c>
      <c r="I927" s="232"/>
      <c r="J927" s="233">
        <f>ROUND(I927*H927,2)</f>
        <v>0</v>
      </c>
      <c r="K927" s="229" t="s">
        <v>127</v>
      </c>
      <c r="L927" s="45"/>
      <c r="M927" s="234" t="s">
        <v>19</v>
      </c>
      <c r="N927" s="235" t="s">
        <v>40</v>
      </c>
      <c r="O927" s="85"/>
      <c r="P927" s="236">
        <f>O927*H927</f>
        <v>0</v>
      </c>
      <c r="Q927" s="236">
        <v>0.00076999999999999996</v>
      </c>
      <c r="R927" s="236">
        <f>Q927*H927</f>
        <v>0.056594999999999999</v>
      </c>
      <c r="S927" s="236">
        <v>0</v>
      </c>
      <c r="T927" s="237">
        <f>S927*H927</f>
        <v>0</v>
      </c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R927" s="238" t="s">
        <v>216</v>
      </c>
      <c r="AT927" s="238" t="s">
        <v>123</v>
      </c>
      <c r="AU927" s="238" t="s">
        <v>78</v>
      </c>
      <c r="AY927" s="18" t="s">
        <v>120</v>
      </c>
      <c r="BE927" s="239">
        <f>IF(N927="základní",J927,0)</f>
        <v>0</v>
      </c>
      <c r="BF927" s="239">
        <f>IF(N927="snížená",J927,0)</f>
        <v>0</v>
      </c>
      <c r="BG927" s="239">
        <f>IF(N927="zákl. přenesená",J927,0)</f>
        <v>0</v>
      </c>
      <c r="BH927" s="239">
        <f>IF(N927="sníž. přenesená",J927,0)</f>
        <v>0</v>
      </c>
      <c r="BI927" s="239">
        <f>IF(N927="nulová",J927,0)</f>
        <v>0</v>
      </c>
      <c r="BJ927" s="18" t="s">
        <v>76</v>
      </c>
      <c r="BK927" s="239">
        <f>ROUND(I927*H927,2)</f>
        <v>0</v>
      </c>
      <c r="BL927" s="18" t="s">
        <v>216</v>
      </c>
      <c r="BM927" s="238" t="s">
        <v>1635</v>
      </c>
    </row>
    <row r="928" s="2" customFormat="1">
      <c r="A928" s="39"/>
      <c r="B928" s="40"/>
      <c r="C928" s="41"/>
      <c r="D928" s="240" t="s">
        <v>130</v>
      </c>
      <c r="E928" s="41"/>
      <c r="F928" s="241" t="s">
        <v>1636</v>
      </c>
      <c r="G928" s="41"/>
      <c r="H928" s="41"/>
      <c r="I928" s="147"/>
      <c r="J928" s="41"/>
      <c r="K928" s="41"/>
      <c r="L928" s="45"/>
      <c r="M928" s="242"/>
      <c r="N928" s="243"/>
      <c r="O928" s="85"/>
      <c r="P928" s="85"/>
      <c r="Q928" s="85"/>
      <c r="R928" s="85"/>
      <c r="S928" s="85"/>
      <c r="T928" s="86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T928" s="18" t="s">
        <v>130</v>
      </c>
      <c r="AU928" s="18" t="s">
        <v>78</v>
      </c>
    </row>
    <row r="929" s="13" customFormat="1">
      <c r="A929" s="13"/>
      <c r="B929" s="244"/>
      <c r="C929" s="245"/>
      <c r="D929" s="240" t="s">
        <v>131</v>
      </c>
      <c r="E929" s="246" t="s">
        <v>19</v>
      </c>
      <c r="F929" s="247" t="s">
        <v>1637</v>
      </c>
      <c r="G929" s="245"/>
      <c r="H929" s="246" t="s">
        <v>19</v>
      </c>
      <c r="I929" s="248"/>
      <c r="J929" s="245"/>
      <c r="K929" s="245"/>
      <c r="L929" s="249"/>
      <c r="M929" s="250"/>
      <c r="N929" s="251"/>
      <c r="O929" s="251"/>
      <c r="P929" s="251"/>
      <c r="Q929" s="251"/>
      <c r="R929" s="251"/>
      <c r="S929" s="251"/>
      <c r="T929" s="252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53" t="s">
        <v>131</v>
      </c>
      <c r="AU929" s="253" t="s">
        <v>78</v>
      </c>
      <c r="AV929" s="13" t="s">
        <v>76</v>
      </c>
      <c r="AW929" s="13" t="s">
        <v>31</v>
      </c>
      <c r="AX929" s="13" t="s">
        <v>69</v>
      </c>
      <c r="AY929" s="253" t="s">
        <v>120</v>
      </c>
    </row>
    <row r="930" s="14" customFormat="1">
      <c r="A930" s="14"/>
      <c r="B930" s="254"/>
      <c r="C930" s="255"/>
      <c r="D930" s="240" t="s">
        <v>131</v>
      </c>
      <c r="E930" s="256" t="s">
        <v>19</v>
      </c>
      <c r="F930" s="257" t="s">
        <v>1638</v>
      </c>
      <c r="G930" s="255"/>
      <c r="H930" s="258">
        <v>73.5</v>
      </c>
      <c r="I930" s="259"/>
      <c r="J930" s="255"/>
      <c r="K930" s="255"/>
      <c r="L930" s="260"/>
      <c r="M930" s="261"/>
      <c r="N930" s="262"/>
      <c r="O930" s="262"/>
      <c r="P930" s="262"/>
      <c r="Q930" s="262"/>
      <c r="R930" s="262"/>
      <c r="S930" s="262"/>
      <c r="T930" s="263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64" t="s">
        <v>131</v>
      </c>
      <c r="AU930" s="264" t="s">
        <v>78</v>
      </c>
      <c r="AV930" s="14" t="s">
        <v>78</v>
      </c>
      <c r="AW930" s="14" t="s">
        <v>31</v>
      </c>
      <c r="AX930" s="14" t="s">
        <v>76</v>
      </c>
      <c r="AY930" s="264" t="s">
        <v>120</v>
      </c>
    </row>
    <row r="931" s="2" customFormat="1" ht="16.5" customHeight="1">
      <c r="A931" s="39"/>
      <c r="B931" s="40"/>
      <c r="C931" s="280" t="s">
        <v>1639</v>
      </c>
      <c r="D931" s="280" t="s">
        <v>503</v>
      </c>
      <c r="E931" s="281" t="s">
        <v>1640</v>
      </c>
      <c r="F931" s="282" t="s">
        <v>1641</v>
      </c>
      <c r="G931" s="283" t="s">
        <v>345</v>
      </c>
      <c r="H931" s="284">
        <v>84.525000000000006</v>
      </c>
      <c r="I931" s="285"/>
      <c r="J931" s="286">
        <f>ROUND(I931*H931,2)</f>
        <v>0</v>
      </c>
      <c r="K931" s="282" t="s">
        <v>19</v>
      </c>
      <c r="L931" s="287"/>
      <c r="M931" s="288" t="s">
        <v>19</v>
      </c>
      <c r="N931" s="289" t="s">
        <v>40</v>
      </c>
      <c r="O931" s="85"/>
      <c r="P931" s="236">
        <f>O931*H931</f>
        <v>0</v>
      </c>
      <c r="Q931" s="236">
        <v>0.00059999999999999995</v>
      </c>
      <c r="R931" s="236">
        <f>Q931*H931</f>
        <v>0.050714999999999996</v>
      </c>
      <c r="S931" s="236">
        <v>0</v>
      </c>
      <c r="T931" s="237">
        <f>S931*H931</f>
        <v>0</v>
      </c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R931" s="238" t="s">
        <v>449</v>
      </c>
      <c r="AT931" s="238" t="s">
        <v>503</v>
      </c>
      <c r="AU931" s="238" t="s">
        <v>78</v>
      </c>
      <c r="AY931" s="18" t="s">
        <v>120</v>
      </c>
      <c r="BE931" s="239">
        <f>IF(N931="základní",J931,0)</f>
        <v>0</v>
      </c>
      <c r="BF931" s="239">
        <f>IF(N931="snížená",J931,0)</f>
        <v>0</v>
      </c>
      <c r="BG931" s="239">
        <f>IF(N931="zákl. přenesená",J931,0)</f>
        <v>0</v>
      </c>
      <c r="BH931" s="239">
        <f>IF(N931="sníž. přenesená",J931,0)</f>
        <v>0</v>
      </c>
      <c r="BI931" s="239">
        <f>IF(N931="nulová",J931,0)</f>
        <v>0</v>
      </c>
      <c r="BJ931" s="18" t="s">
        <v>76</v>
      </c>
      <c r="BK931" s="239">
        <f>ROUND(I931*H931,2)</f>
        <v>0</v>
      </c>
      <c r="BL931" s="18" t="s">
        <v>216</v>
      </c>
      <c r="BM931" s="238" t="s">
        <v>1642</v>
      </c>
    </row>
    <row r="932" s="2" customFormat="1">
      <c r="A932" s="39"/>
      <c r="B932" s="40"/>
      <c r="C932" s="41"/>
      <c r="D932" s="240" t="s">
        <v>130</v>
      </c>
      <c r="E932" s="41"/>
      <c r="F932" s="241" t="s">
        <v>1641</v>
      </c>
      <c r="G932" s="41"/>
      <c r="H932" s="41"/>
      <c r="I932" s="147"/>
      <c r="J932" s="41"/>
      <c r="K932" s="41"/>
      <c r="L932" s="45"/>
      <c r="M932" s="242"/>
      <c r="N932" s="243"/>
      <c r="O932" s="85"/>
      <c r="P932" s="85"/>
      <c r="Q932" s="85"/>
      <c r="R932" s="85"/>
      <c r="S932" s="85"/>
      <c r="T932" s="86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T932" s="18" t="s">
        <v>130</v>
      </c>
      <c r="AU932" s="18" t="s">
        <v>78</v>
      </c>
    </row>
    <row r="933" s="14" customFormat="1">
      <c r="A933" s="14"/>
      <c r="B933" s="254"/>
      <c r="C933" s="255"/>
      <c r="D933" s="240" t="s">
        <v>131</v>
      </c>
      <c r="E933" s="255"/>
      <c r="F933" s="257" t="s">
        <v>1643</v>
      </c>
      <c r="G933" s="255"/>
      <c r="H933" s="258">
        <v>84.525000000000006</v>
      </c>
      <c r="I933" s="259"/>
      <c r="J933" s="255"/>
      <c r="K933" s="255"/>
      <c r="L933" s="260"/>
      <c r="M933" s="261"/>
      <c r="N933" s="262"/>
      <c r="O933" s="262"/>
      <c r="P933" s="262"/>
      <c r="Q933" s="262"/>
      <c r="R933" s="262"/>
      <c r="S933" s="262"/>
      <c r="T933" s="263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64" t="s">
        <v>131</v>
      </c>
      <c r="AU933" s="264" t="s">
        <v>78</v>
      </c>
      <c r="AV933" s="14" t="s">
        <v>78</v>
      </c>
      <c r="AW933" s="14" t="s">
        <v>4</v>
      </c>
      <c r="AX933" s="14" t="s">
        <v>76</v>
      </c>
      <c r="AY933" s="264" t="s">
        <v>120</v>
      </c>
    </row>
    <row r="934" s="2" customFormat="1" ht="16.5" customHeight="1">
      <c r="A934" s="39"/>
      <c r="B934" s="40"/>
      <c r="C934" s="227" t="s">
        <v>1644</v>
      </c>
      <c r="D934" s="227" t="s">
        <v>123</v>
      </c>
      <c r="E934" s="228" t="s">
        <v>1645</v>
      </c>
      <c r="F934" s="229" t="s">
        <v>1646</v>
      </c>
      <c r="G934" s="230" t="s">
        <v>268</v>
      </c>
      <c r="H934" s="231">
        <v>38.159999999999997</v>
      </c>
      <c r="I934" s="232"/>
      <c r="J934" s="233">
        <f>ROUND(I934*H934,2)</f>
        <v>0</v>
      </c>
      <c r="K934" s="229" t="s">
        <v>127</v>
      </c>
      <c r="L934" s="45"/>
      <c r="M934" s="234" t="s">
        <v>19</v>
      </c>
      <c r="N934" s="235" t="s">
        <v>40</v>
      </c>
      <c r="O934" s="85"/>
      <c r="P934" s="236">
        <f>O934*H934</f>
        <v>0</v>
      </c>
      <c r="Q934" s="236">
        <v>0</v>
      </c>
      <c r="R934" s="236">
        <f>Q934*H934</f>
        <v>0</v>
      </c>
      <c r="S934" s="236">
        <v>0</v>
      </c>
      <c r="T934" s="237">
        <f>S934*H934</f>
        <v>0</v>
      </c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R934" s="238" t="s">
        <v>216</v>
      </c>
      <c r="AT934" s="238" t="s">
        <v>123</v>
      </c>
      <c r="AU934" s="238" t="s">
        <v>78</v>
      </c>
      <c r="AY934" s="18" t="s">
        <v>120</v>
      </c>
      <c r="BE934" s="239">
        <f>IF(N934="základní",J934,0)</f>
        <v>0</v>
      </c>
      <c r="BF934" s="239">
        <f>IF(N934="snížená",J934,0)</f>
        <v>0</v>
      </c>
      <c r="BG934" s="239">
        <f>IF(N934="zákl. přenesená",J934,0)</f>
        <v>0</v>
      </c>
      <c r="BH934" s="239">
        <f>IF(N934="sníž. přenesená",J934,0)</f>
        <v>0</v>
      </c>
      <c r="BI934" s="239">
        <f>IF(N934="nulová",J934,0)</f>
        <v>0</v>
      </c>
      <c r="BJ934" s="18" t="s">
        <v>76</v>
      </c>
      <c r="BK934" s="239">
        <f>ROUND(I934*H934,2)</f>
        <v>0</v>
      </c>
      <c r="BL934" s="18" t="s">
        <v>216</v>
      </c>
      <c r="BM934" s="238" t="s">
        <v>1647</v>
      </c>
    </row>
    <row r="935" s="2" customFormat="1">
      <c r="A935" s="39"/>
      <c r="B935" s="40"/>
      <c r="C935" s="41"/>
      <c r="D935" s="240" t="s">
        <v>130</v>
      </c>
      <c r="E935" s="41"/>
      <c r="F935" s="241" t="s">
        <v>1648</v>
      </c>
      <c r="G935" s="41"/>
      <c r="H935" s="41"/>
      <c r="I935" s="147"/>
      <c r="J935" s="41"/>
      <c r="K935" s="41"/>
      <c r="L935" s="45"/>
      <c r="M935" s="242"/>
      <c r="N935" s="243"/>
      <c r="O935" s="85"/>
      <c r="P935" s="85"/>
      <c r="Q935" s="85"/>
      <c r="R935" s="85"/>
      <c r="S935" s="85"/>
      <c r="T935" s="86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T935" s="18" t="s">
        <v>130</v>
      </c>
      <c r="AU935" s="18" t="s">
        <v>78</v>
      </c>
    </row>
    <row r="936" s="14" customFormat="1">
      <c r="A936" s="14"/>
      <c r="B936" s="254"/>
      <c r="C936" s="255"/>
      <c r="D936" s="240" t="s">
        <v>131</v>
      </c>
      <c r="E936" s="256" t="s">
        <v>19</v>
      </c>
      <c r="F936" s="257" t="s">
        <v>1649</v>
      </c>
      <c r="G936" s="255"/>
      <c r="H936" s="258">
        <v>38.159999999999997</v>
      </c>
      <c r="I936" s="259"/>
      <c r="J936" s="255"/>
      <c r="K936" s="255"/>
      <c r="L936" s="260"/>
      <c r="M936" s="261"/>
      <c r="N936" s="262"/>
      <c r="O936" s="262"/>
      <c r="P936" s="262"/>
      <c r="Q936" s="262"/>
      <c r="R936" s="262"/>
      <c r="S936" s="262"/>
      <c r="T936" s="263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4" t="s">
        <v>131</v>
      </c>
      <c r="AU936" s="264" t="s">
        <v>78</v>
      </c>
      <c r="AV936" s="14" t="s">
        <v>78</v>
      </c>
      <c r="AW936" s="14" t="s">
        <v>31</v>
      </c>
      <c r="AX936" s="14" t="s">
        <v>76</v>
      </c>
      <c r="AY936" s="264" t="s">
        <v>120</v>
      </c>
    </row>
    <row r="937" s="2" customFormat="1" ht="16.5" customHeight="1">
      <c r="A937" s="39"/>
      <c r="B937" s="40"/>
      <c r="C937" s="280" t="s">
        <v>1650</v>
      </c>
      <c r="D937" s="280" t="s">
        <v>503</v>
      </c>
      <c r="E937" s="281" t="s">
        <v>1651</v>
      </c>
      <c r="F937" s="282" t="s">
        <v>1652</v>
      </c>
      <c r="G937" s="283" t="s">
        <v>268</v>
      </c>
      <c r="H937" s="284">
        <v>40.067999999999998</v>
      </c>
      <c r="I937" s="285"/>
      <c r="J937" s="286">
        <f>ROUND(I937*H937,2)</f>
        <v>0</v>
      </c>
      <c r="K937" s="282" t="s">
        <v>127</v>
      </c>
      <c r="L937" s="287"/>
      <c r="M937" s="288" t="s">
        <v>19</v>
      </c>
      <c r="N937" s="289" t="s">
        <v>40</v>
      </c>
      <c r="O937" s="85"/>
      <c r="P937" s="236">
        <f>O937*H937</f>
        <v>0</v>
      </c>
      <c r="Q937" s="236">
        <v>0.00059999999999999995</v>
      </c>
      <c r="R937" s="236">
        <f>Q937*H937</f>
        <v>0.024040799999999998</v>
      </c>
      <c r="S937" s="236">
        <v>0</v>
      </c>
      <c r="T937" s="237">
        <f>S937*H937</f>
        <v>0</v>
      </c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R937" s="238" t="s">
        <v>449</v>
      </c>
      <c r="AT937" s="238" t="s">
        <v>503</v>
      </c>
      <c r="AU937" s="238" t="s">
        <v>78</v>
      </c>
      <c r="AY937" s="18" t="s">
        <v>120</v>
      </c>
      <c r="BE937" s="239">
        <f>IF(N937="základní",J937,0)</f>
        <v>0</v>
      </c>
      <c r="BF937" s="239">
        <f>IF(N937="snížená",J937,0)</f>
        <v>0</v>
      </c>
      <c r="BG937" s="239">
        <f>IF(N937="zákl. přenesená",J937,0)</f>
        <v>0</v>
      </c>
      <c r="BH937" s="239">
        <f>IF(N937="sníž. přenesená",J937,0)</f>
        <v>0</v>
      </c>
      <c r="BI937" s="239">
        <f>IF(N937="nulová",J937,0)</f>
        <v>0</v>
      </c>
      <c r="BJ937" s="18" t="s">
        <v>76</v>
      </c>
      <c r="BK937" s="239">
        <f>ROUND(I937*H937,2)</f>
        <v>0</v>
      </c>
      <c r="BL937" s="18" t="s">
        <v>216</v>
      </c>
      <c r="BM937" s="238" t="s">
        <v>1653</v>
      </c>
    </row>
    <row r="938" s="2" customFormat="1">
      <c r="A938" s="39"/>
      <c r="B938" s="40"/>
      <c r="C938" s="41"/>
      <c r="D938" s="240" t="s">
        <v>130</v>
      </c>
      <c r="E938" s="41"/>
      <c r="F938" s="241" t="s">
        <v>1652</v>
      </c>
      <c r="G938" s="41"/>
      <c r="H938" s="41"/>
      <c r="I938" s="147"/>
      <c r="J938" s="41"/>
      <c r="K938" s="41"/>
      <c r="L938" s="45"/>
      <c r="M938" s="242"/>
      <c r="N938" s="243"/>
      <c r="O938" s="85"/>
      <c r="P938" s="85"/>
      <c r="Q938" s="85"/>
      <c r="R938" s="85"/>
      <c r="S938" s="85"/>
      <c r="T938" s="86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T938" s="18" t="s">
        <v>130</v>
      </c>
      <c r="AU938" s="18" t="s">
        <v>78</v>
      </c>
    </row>
    <row r="939" s="14" customFormat="1">
      <c r="A939" s="14"/>
      <c r="B939" s="254"/>
      <c r="C939" s="255"/>
      <c r="D939" s="240" t="s">
        <v>131</v>
      </c>
      <c r="E939" s="255"/>
      <c r="F939" s="257" t="s">
        <v>1654</v>
      </c>
      <c r="G939" s="255"/>
      <c r="H939" s="258">
        <v>40.067999999999998</v>
      </c>
      <c r="I939" s="259"/>
      <c r="J939" s="255"/>
      <c r="K939" s="255"/>
      <c r="L939" s="260"/>
      <c r="M939" s="261"/>
      <c r="N939" s="262"/>
      <c r="O939" s="262"/>
      <c r="P939" s="262"/>
      <c r="Q939" s="262"/>
      <c r="R939" s="262"/>
      <c r="S939" s="262"/>
      <c r="T939" s="263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64" t="s">
        <v>131</v>
      </c>
      <c r="AU939" s="264" t="s">
        <v>78</v>
      </c>
      <c r="AV939" s="14" t="s">
        <v>78</v>
      </c>
      <c r="AW939" s="14" t="s">
        <v>4</v>
      </c>
      <c r="AX939" s="14" t="s">
        <v>76</v>
      </c>
      <c r="AY939" s="264" t="s">
        <v>120</v>
      </c>
    </row>
    <row r="940" s="2" customFormat="1" ht="16.5" customHeight="1">
      <c r="A940" s="39"/>
      <c r="B940" s="40"/>
      <c r="C940" s="227" t="s">
        <v>1655</v>
      </c>
      <c r="D940" s="227" t="s">
        <v>123</v>
      </c>
      <c r="E940" s="228" t="s">
        <v>1656</v>
      </c>
      <c r="F940" s="229" t="s">
        <v>1657</v>
      </c>
      <c r="G940" s="230" t="s">
        <v>491</v>
      </c>
      <c r="H940" s="231">
        <v>0.316</v>
      </c>
      <c r="I940" s="232"/>
      <c r="J940" s="233">
        <f>ROUND(I940*H940,2)</f>
        <v>0</v>
      </c>
      <c r="K940" s="229" t="s">
        <v>127</v>
      </c>
      <c r="L940" s="45"/>
      <c r="M940" s="234" t="s">
        <v>19</v>
      </c>
      <c r="N940" s="235" t="s">
        <v>40</v>
      </c>
      <c r="O940" s="85"/>
      <c r="P940" s="236">
        <f>O940*H940</f>
        <v>0</v>
      </c>
      <c r="Q940" s="236">
        <v>0</v>
      </c>
      <c r="R940" s="236">
        <f>Q940*H940</f>
        <v>0</v>
      </c>
      <c r="S940" s="236">
        <v>0</v>
      </c>
      <c r="T940" s="237">
        <f>S940*H940</f>
        <v>0</v>
      </c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R940" s="238" t="s">
        <v>216</v>
      </c>
      <c r="AT940" s="238" t="s">
        <v>123</v>
      </c>
      <c r="AU940" s="238" t="s">
        <v>78</v>
      </c>
      <c r="AY940" s="18" t="s">
        <v>120</v>
      </c>
      <c r="BE940" s="239">
        <f>IF(N940="základní",J940,0)</f>
        <v>0</v>
      </c>
      <c r="BF940" s="239">
        <f>IF(N940="snížená",J940,0)</f>
        <v>0</v>
      </c>
      <c r="BG940" s="239">
        <f>IF(N940="zákl. přenesená",J940,0)</f>
        <v>0</v>
      </c>
      <c r="BH940" s="239">
        <f>IF(N940="sníž. přenesená",J940,0)</f>
        <v>0</v>
      </c>
      <c r="BI940" s="239">
        <f>IF(N940="nulová",J940,0)</f>
        <v>0</v>
      </c>
      <c r="BJ940" s="18" t="s">
        <v>76</v>
      </c>
      <c r="BK940" s="239">
        <f>ROUND(I940*H940,2)</f>
        <v>0</v>
      </c>
      <c r="BL940" s="18" t="s">
        <v>216</v>
      </c>
      <c r="BM940" s="238" t="s">
        <v>1658</v>
      </c>
    </row>
    <row r="941" s="2" customFormat="1">
      <c r="A941" s="39"/>
      <c r="B941" s="40"/>
      <c r="C941" s="41"/>
      <c r="D941" s="240" t="s">
        <v>130</v>
      </c>
      <c r="E941" s="41"/>
      <c r="F941" s="241" t="s">
        <v>1659</v>
      </c>
      <c r="G941" s="41"/>
      <c r="H941" s="41"/>
      <c r="I941" s="147"/>
      <c r="J941" s="41"/>
      <c r="K941" s="41"/>
      <c r="L941" s="45"/>
      <c r="M941" s="242"/>
      <c r="N941" s="243"/>
      <c r="O941" s="85"/>
      <c r="P941" s="85"/>
      <c r="Q941" s="85"/>
      <c r="R941" s="85"/>
      <c r="S941" s="85"/>
      <c r="T941" s="86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T941" s="18" t="s">
        <v>130</v>
      </c>
      <c r="AU941" s="18" t="s">
        <v>78</v>
      </c>
    </row>
    <row r="942" s="12" customFormat="1" ht="22.8" customHeight="1">
      <c r="A942" s="12"/>
      <c r="B942" s="211"/>
      <c r="C942" s="212"/>
      <c r="D942" s="213" t="s">
        <v>68</v>
      </c>
      <c r="E942" s="225" t="s">
        <v>1660</v>
      </c>
      <c r="F942" s="225" t="s">
        <v>1661</v>
      </c>
      <c r="G942" s="212"/>
      <c r="H942" s="212"/>
      <c r="I942" s="215"/>
      <c r="J942" s="226">
        <f>BK942</f>
        <v>0</v>
      </c>
      <c r="K942" s="212"/>
      <c r="L942" s="217"/>
      <c r="M942" s="218"/>
      <c r="N942" s="219"/>
      <c r="O942" s="219"/>
      <c r="P942" s="220">
        <f>SUM(P943:P946)</f>
        <v>0</v>
      </c>
      <c r="Q942" s="219"/>
      <c r="R942" s="220">
        <f>SUM(R943:R946)</f>
        <v>0.02912</v>
      </c>
      <c r="S942" s="219"/>
      <c r="T942" s="221">
        <f>SUM(T943:T946)</f>
        <v>0</v>
      </c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R942" s="222" t="s">
        <v>78</v>
      </c>
      <c r="AT942" s="223" t="s">
        <v>68</v>
      </c>
      <c r="AU942" s="223" t="s">
        <v>76</v>
      </c>
      <c r="AY942" s="222" t="s">
        <v>120</v>
      </c>
      <c r="BK942" s="224">
        <f>SUM(BK943:BK946)</f>
        <v>0</v>
      </c>
    </row>
    <row r="943" s="2" customFormat="1" ht="16.5" customHeight="1">
      <c r="A943" s="39"/>
      <c r="B943" s="40"/>
      <c r="C943" s="227" t="s">
        <v>1662</v>
      </c>
      <c r="D943" s="227" t="s">
        <v>123</v>
      </c>
      <c r="E943" s="228" t="s">
        <v>1663</v>
      </c>
      <c r="F943" s="229" t="s">
        <v>1664</v>
      </c>
      <c r="G943" s="230" t="s">
        <v>268</v>
      </c>
      <c r="H943" s="231">
        <v>291.19999999999999</v>
      </c>
      <c r="I943" s="232"/>
      <c r="J943" s="233">
        <f>ROUND(I943*H943,2)</f>
        <v>0</v>
      </c>
      <c r="K943" s="229" t="s">
        <v>127</v>
      </c>
      <c r="L943" s="45"/>
      <c r="M943" s="234" t="s">
        <v>19</v>
      </c>
      <c r="N943" s="235" t="s">
        <v>40</v>
      </c>
      <c r="O943" s="85"/>
      <c r="P943" s="236">
        <f>O943*H943</f>
        <v>0</v>
      </c>
      <c r="Q943" s="236">
        <v>0.00010000000000000001</v>
      </c>
      <c r="R943" s="236">
        <f>Q943*H943</f>
        <v>0.02912</v>
      </c>
      <c r="S943" s="236">
        <v>0</v>
      </c>
      <c r="T943" s="237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38" t="s">
        <v>216</v>
      </c>
      <c r="AT943" s="238" t="s">
        <v>123</v>
      </c>
      <c r="AU943" s="238" t="s">
        <v>78</v>
      </c>
      <c r="AY943" s="18" t="s">
        <v>120</v>
      </c>
      <c r="BE943" s="239">
        <f>IF(N943="základní",J943,0)</f>
        <v>0</v>
      </c>
      <c r="BF943" s="239">
        <f>IF(N943="snížená",J943,0)</f>
        <v>0</v>
      </c>
      <c r="BG943" s="239">
        <f>IF(N943="zákl. přenesená",J943,0)</f>
        <v>0</v>
      </c>
      <c r="BH943" s="239">
        <f>IF(N943="sníž. přenesená",J943,0)</f>
        <v>0</v>
      </c>
      <c r="BI943" s="239">
        <f>IF(N943="nulová",J943,0)</f>
        <v>0</v>
      </c>
      <c r="BJ943" s="18" t="s">
        <v>76</v>
      </c>
      <c r="BK943" s="239">
        <f>ROUND(I943*H943,2)</f>
        <v>0</v>
      </c>
      <c r="BL943" s="18" t="s">
        <v>216</v>
      </c>
      <c r="BM943" s="238" t="s">
        <v>1665</v>
      </c>
    </row>
    <row r="944" s="2" customFormat="1">
      <c r="A944" s="39"/>
      <c r="B944" s="40"/>
      <c r="C944" s="41"/>
      <c r="D944" s="240" t="s">
        <v>130</v>
      </c>
      <c r="E944" s="41"/>
      <c r="F944" s="241" t="s">
        <v>1666</v>
      </c>
      <c r="G944" s="41"/>
      <c r="H944" s="41"/>
      <c r="I944" s="147"/>
      <c r="J944" s="41"/>
      <c r="K944" s="41"/>
      <c r="L944" s="45"/>
      <c r="M944" s="242"/>
      <c r="N944" s="243"/>
      <c r="O944" s="85"/>
      <c r="P944" s="85"/>
      <c r="Q944" s="85"/>
      <c r="R944" s="85"/>
      <c r="S944" s="85"/>
      <c r="T944" s="86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T944" s="18" t="s">
        <v>130</v>
      </c>
      <c r="AU944" s="18" t="s">
        <v>78</v>
      </c>
    </row>
    <row r="945" s="13" customFormat="1">
      <c r="A945" s="13"/>
      <c r="B945" s="244"/>
      <c r="C945" s="245"/>
      <c r="D945" s="240" t="s">
        <v>131</v>
      </c>
      <c r="E945" s="246" t="s">
        <v>19</v>
      </c>
      <c r="F945" s="247" t="s">
        <v>1667</v>
      </c>
      <c r="G945" s="245"/>
      <c r="H945" s="246" t="s">
        <v>19</v>
      </c>
      <c r="I945" s="248"/>
      <c r="J945" s="245"/>
      <c r="K945" s="245"/>
      <c r="L945" s="249"/>
      <c r="M945" s="250"/>
      <c r="N945" s="251"/>
      <c r="O945" s="251"/>
      <c r="P945" s="251"/>
      <c r="Q945" s="251"/>
      <c r="R945" s="251"/>
      <c r="S945" s="251"/>
      <c r="T945" s="252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53" t="s">
        <v>131</v>
      </c>
      <c r="AU945" s="253" t="s">
        <v>78</v>
      </c>
      <c r="AV945" s="13" t="s">
        <v>76</v>
      </c>
      <c r="AW945" s="13" t="s">
        <v>31</v>
      </c>
      <c r="AX945" s="13" t="s">
        <v>69</v>
      </c>
      <c r="AY945" s="253" t="s">
        <v>120</v>
      </c>
    </row>
    <row r="946" s="14" customFormat="1">
      <c r="A946" s="14"/>
      <c r="B946" s="254"/>
      <c r="C946" s="255"/>
      <c r="D946" s="240" t="s">
        <v>131</v>
      </c>
      <c r="E946" s="256" t="s">
        <v>19</v>
      </c>
      <c r="F946" s="257" t="s">
        <v>1668</v>
      </c>
      <c r="G946" s="255"/>
      <c r="H946" s="258">
        <v>291.19999999999999</v>
      </c>
      <c r="I946" s="259"/>
      <c r="J946" s="255"/>
      <c r="K946" s="255"/>
      <c r="L946" s="260"/>
      <c r="M946" s="261"/>
      <c r="N946" s="262"/>
      <c r="O946" s="262"/>
      <c r="P946" s="262"/>
      <c r="Q946" s="262"/>
      <c r="R946" s="262"/>
      <c r="S946" s="262"/>
      <c r="T946" s="263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64" t="s">
        <v>131</v>
      </c>
      <c r="AU946" s="264" t="s">
        <v>78</v>
      </c>
      <c r="AV946" s="14" t="s">
        <v>78</v>
      </c>
      <c r="AW946" s="14" t="s">
        <v>31</v>
      </c>
      <c r="AX946" s="14" t="s">
        <v>76</v>
      </c>
      <c r="AY946" s="264" t="s">
        <v>120</v>
      </c>
    </row>
    <row r="947" s="12" customFormat="1" ht="22.8" customHeight="1">
      <c r="A947" s="12"/>
      <c r="B947" s="211"/>
      <c r="C947" s="212"/>
      <c r="D947" s="213" t="s">
        <v>68</v>
      </c>
      <c r="E947" s="225" t="s">
        <v>1669</v>
      </c>
      <c r="F947" s="225" t="s">
        <v>1670</v>
      </c>
      <c r="G947" s="212"/>
      <c r="H947" s="212"/>
      <c r="I947" s="215"/>
      <c r="J947" s="226">
        <f>BK947</f>
        <v>0</v>
      </c>
      <c r="K947" s="212"/>
      <c r="L947" s="217"/>
      <c r="M947" s="218"/>
      <c r="N947" s="219"/>
      <c r="O947" s="219"/>
      <c r="P947" s="220">
        <f>SUM(P948:P963)</f>
        <v>0</v>
      </c>
      <c r="Q947" s="219"/>
      <c r="R947" s="220">
        <f>SUM(R948:R963)</f>
        <v>60.167999999999999</v>
      </c>
      <c r="S947" s="219"/>
      <c r="T947" s="221">
        <f>SUM(T948:T963)</f>
        <v>0</v>
      </c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R947" s="222" t="s">
        <v>78</v>
      </c>
      <c r="AT947" s="223" t="s">
        <v>68</v>
      </c>
      <c r="AU947" s="223" t="s">
        <v>76</v>
      </c>
      <c r="AY947" s="222" t="s">
        <v>120</v>
      </c>
      <c r="BK947" s="224">
        <f>SUM(BK948:BK963)</f>
        <v>0</v>
      </c>
    </row>
    <row r="948" s="2" customFormat="1" ht="16.5" customHeight="1">
      <c r="A948" s="39"/>
      <c r="B948" s="40"/>
      <c r="C948" s="227" t="s">
        <v>1671</v>
      </c>
      <c r="D948" s="227" t="s">
        <v>123</v>
      </c>
      <c r="E948" s="228" t="s">
        <v>1672</v>
      </c>
      <c r="F948" s="229" t="s">
        <v>1673</v>
      </c>
      <c r="G948" s="230" t="s">
        <v>268</v>
      </c>
      <c r="H948" s="231">
        <v>2045.7000000000001</v>
      </c>
      <c r="I948" s="232"/>
      <c r="J948" s="233">
        <f>ROUND(I948*H948,2)</f>
        <v>0</v>
      </c>
      <c r="K948" s="229" t="s">
        <v>19</v>
      </c>
      <c r="L948" s="45"/>
      <c r="M948" s="234" t="s">
        <v>19</v>
      </c>
      <c r="N948" s="235" t="s">
        <v>40</v>
      </c>
      <c r="O948" s="85"/>
      <c r="P948" s="236">
        <f>O948*H948</f>
        <v>0</v>
      </c>
      <c r="Q948" s="236">
        <v>0</v>
      </c>
      <c r="R948" s="236">
        <f>Q948*H948</f>
        <v>0</v>
      </c>
      <c r="S948" s="236">
        <v>0</v>
      </c>
      <c r="T948" s="237">
        <f>S948*H948</f>
        <v>0</v>
      </c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R948" s="238" t="s">
        <v>216</v>
      </c>
      <c r="AT948" s="238" t="s">
        <v>123</v>
      </c>
      <c r="AU948" s="238" t="s">
        <v>78</v>
      </c>
      <c r="AY948" s="18" t="s">
        <v>120</v>
      </c>
      <c r="BE948" s="239">
        <f>IF(N948="základní",J948,0)</f>
        <v>0</v>
      </c>
      <c r="BF948" s="239">
        <f>IF(N948="snížená",J948,0)</f>
        <v>0</v>
      </c>
      <c r="BG948" s="239">
        <f>IF(N948="zákl. přenesená",J948,0)</f>
        <v>0</v>
      </c>
      <c r="BH948" s="239">
        <f>IF(N948="sníž. přenesená",J948,0)</f>
        <v>0</v>
      </c>
      <c r="BI948" s="239">
        <f>IF(N948="nulová",J948,0)</f>
        <v>0</v>
      </c>
      <c r="BJ948" s="18" t="s">
        <v>76</v>
      </c>
      <c r="BK948" s="239">
        <f>ROUND(I948*H948,2)</f>
        <v>0</v>
      </c>
      <c r="BL948" s="18" t="s">
        <v>216</v>
      </c>
      <c r="BM948" s="238" t="s">
        <v>1674</v>
      </c>
    </row>
    <row r="949" s="2" customFormat="1">
      <c r="A949" s="39"/>
      <c r="B949" s="40"/>
      <c r="C949" s="41"/>
      <c r="D949" s="240" t="s">
        <v>130</v>
      </c>
      <c r="E949" s="41"/>
      <c r="F949" s="241" t="s">
        <v>1675</v>
      </c>
      <c r="G949" s="41"/>
      <c r="H949" s="41"/>
      <c r="I949" s="147"/>
      <c r="J949" s="41"/>
      <c r="K949" s="41"/>
      <c r="L949" s="45"/>
      <c r="M949" s="242"/>
      <c r="N949" s="243"/>
      <c r="O949" s="85"/>
      <c r="P949" s="85"/>
      <c r="Q949" s="85"/>
      <c r="R949" s="85"/>
      <c r="S949" s="85"/>
      <c r="T949" s="86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T949" s="18" t="s">
        <v>130</v>
      </c>
      <c r="AU949" s="18" t="s">
        <v>78</v>
      </c>
    </row>
    <row r="950" s="13" customFormat="1">
      <c r="A950" s="13"/>
      <c r="B950" s="244"/>
      <c r="C950" s="245"/>
      <c r="D950" s="240" t="s">
        <v>131</v>
      </c>
      <c r="E950" s="246" t="s">
        <v>19</v>
      </c>
      <c r="F950" s="247" t="s">
        <v>1676</v>
      </c>
      <c r="G950" s="245"/>
      <c r="H950" s="246" t="s">
        <v>19</v>
      </c>
      <c r="I950" s="248"/>
      <c r="J950" s="245"/>
      <c r="K950" s="245"/>
      <c r="L950" s="249"/>
      <c r="M950" s="250"/>
      <c r="N950" s="251"/>
      <c r="O950" s="251"/>
      <c r="P950" s="251"/>
      <c r="Q950" s="251"/>
      <c r="R950" s="251"/>
      <c r="S950" s="251"/>
      <c r="T950" s="252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T950" s="253" t="s">
        <v>131</v>
      </c>
      <c r="AU950" s="253" t="s">
        <v>78</v>
      </c>
      <c r="AV950" s="13" t="s">
        <v>76</v>
      </c>
      <c r="AW950" s="13" t="s">
        <v>31</v>
      </c>
      <c r="AX950" s="13" t="s">
        <v>69</v>
      </c>
      <c r="AY950" s="253" t="s">
        <v>120</v>
      </c>
    </row>
    <row r="951" s="13" customFormat="1">
      <c r="A951" s="13"/>
      <c r="B951" s="244"/>
      <c r="C951" s="245"/>
      <c r="D951" s="240" t="s">
        <v>131</v>
      </c>
      <c r="E951" s="246" t="s">
        <v>19</v>
      </c>
      <c r="F951" s="247" t="s">
        <v>1677</v>
      </c>
      <c r="G951" s="245"/>
      <c r="H951" s="246" t="s">
        <v>19</v>
      </c>
      <c r="I951" s="248"/>
      <c r="J951" s="245"/>
      <c r="K951" s="245"/>
      <c r="L951" s="249"/>
      <c r="M951" s="250"/>
      <c r="N951" s="251"/>
      <c r="O951" s="251"/>
      <c r="P951" s="251"/>
      <c r="Q951" s="251"/>
      <c r="R951" s="251"/>
      <c r="S951" s="251"/>
      <c r="T951" s="252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53" t="s">
        <v>131</v>
      </c>
      <c r="AU951" s="253" t="s">
        <v>78</v>
      </c>
      <c r="AV951" s="13" t="s">
        <v>76</v>
      </c>
      <c r="AW951" s="13" t="s">
        <v>31</v>
      </c>
      <c r="AX951" s="13" t="s">
        <v>69</v>
      </c>
      <c r="AY951" s="253" t="s">
        <v>120</v>
      </c>
    </row>
    <row r="952" s="14" customFormat="1">
      <c r="A952" s="14"/>
      <c r="B952" s="254"/>
      <c r="C952" s="255"/>
      <c r="D952" s="240" t="s">
        <v>131</v>
      </c>
      <c r="E952" s="256" t="s">
        <v>19</v>
      </c>
      <c r="F952" s="257" t="s">
        <v>1678</v>
      </c>
      <c r="G952" s="255"/>
      <c r="H952" s="258">
        <v>2045.7000000000001</v>
      </c>
      <c r="I952" s="259"/>
      <c r="J952" s="255"/>
      <c r="K952" s="255"/>
      <c r="L952" s="260"/>
      <c r="M952" s="261"/>
      <c r="N952" s="262"/>
      <c r="O952" s="262"/>
      <c r="P952" s="262"/>
      <c r="Q952" s="262"/>
      <c r="R952" s="262"/>
      <c r="S952" s="262"/>
      <c r="T952" s="263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64" t="s">
        <v>131</v>
      </c>
      <c r="AU952" s="264" t="s">
        <v>78</v>
      </c>
      <c r="AV952" s="14" t="s">
        <v>78</v>
      </c>
      <c r="AW952" s="14" t="s">
        <v>31</v>
      </c>
      <c r="AX952" s="14" t="s">
        <v>76</v>
      </c>
      <c r="AY952" s="264" t="s">
        <v>120</v>
      </c>
    </row>
    <row r="953" s="2" customFormat="1" ht="16.5" customHeight="1">
      <c r="A953" s="39"/>
      <c r="B953" s="40"/>
      <c r="C953" s="227" t="s">
        <v>1679</v>
      </c>
      <c r="D953" s="227" t="s">
        <v>123</v>
      </c>
      <c r="E953" s="228" t="s">
        <v>1680</v>
      </c>
      <c r="F953" s="229" t="s">
        <v>1681</v>
      </c>
      <c r="G953" s="230" t="s">
        <v>268</v>
      </c>
      <c r="H953" s="231">
        <v>2045.7000000000001</v>
      </c>
      <c r="I953" s="232"/>
      <c r="J953" s="233">
        <f>ROUND(I953*H953,2)</f>
        <v>0</v>
      </c>
      <c r="K953" s="229" t="s">
        <v>127</v>
      </c>
      <c r="L953" s="45"/>
      <c r="M953" s="234" t="s">
        <v>19</v>
      </c>
      <c r="N953" s="235" t="s">
        <v>40</v>
      </c>
      <c r="O953" s="85"/>
      <c r="P953" s="236">
        <f>O953*H953</f>
        <v>0</v>
      </c>
      <c r="Q953" s="236">
        <v>0</v>
      </c>
      <c r="R953" s="236">
        <f>Q953*H953</f>
        <v>0</v>
      </c>
      <c r="S953" s="236">
        <v>0</v>
      </c>
      <c r="T953" s="237">
        <f>S953*H953</f>
        <v>0</v>
      </c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R953" s="238" t="s">
        <v>216</v>
      </c>
      <c r="AT953" s="238" t="s">
        <v>123</v>
      </c>
      <c r="AU953" s="238" t="s">
        <v>78</v>
      </c>
      <c r="AY953" s="18" t="s">
        <v>120</v>
      </c>
      <c r="BE953" s="239">
        <f>IF(N953="základní",J953,0)</f>
        <v>0</v>
      </c>
      <c r="BF953" s="239">
        <f>IF(N953="snížená",J953,0)</f>
        <v>0</v>
      </c>
      <c r="BG953" s="239">
        <f>IF(N953="zákl. přenesená",J953,0)</f>
        <v>0</v>
      </c>
      <c r="BH953" s="239">
        <f>IF(N953="sníž. přenesená",J953,0)</f>
        <v>0</v>
      </c>
      <c r="BI953" s="239">
        <f>IF(N953="nulová",J953,0)</f>
        <v>0</v>
      </c>
      <c r="BJ953" s="18" t="s">
        <v>76</v>
      </c>
      <c r="BK953" s="239">
        <f>ROUND(I953*H953,2)</f>
        <v>0</v>
      </c>
      <c r="BL953" s="18" t="s">
        <v>216</v>
      </c>
      <c r="BM953" s="238" t="s">
        <v>1682</v>
      </c>
    </row>
    <row r="954" s="2" customFormat="1">
      <c r="A954" s="39"/>
      <c r="B954" s="40"/>
      <c r="C954" s="41"/>
      <c r="D954" s="240" t="s">
        <v>130</v>
      </c>
      <c r="E954" s="41"/>
      <c r="F954" s="241" t="s">
        <v>1683</v>
      </c>
      <c r="G954" s="41"/>
      <c r="H954" s="41"/>
      <c r="I954" s="147"/>
      <c r="J954" s="41"/>
      <c r="K954" s="41"/>
      <c r="L954" s="45"/>
      <c r="M954" s="242"/>
      <c r="N954" s="243"/>
      <c r="O954" s="85"/>
      <c r="P954" s="85"/>
      <c r="Q954" s="85"/>
      <c r="R954" s="85"/>
      <c r="S954" s="85"/>
      <c r="T954" s="86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T954" s="18" t="s">
        <v>130</v>
      </c>
      <c r="AU954" s="18" t="s">
        <v>78</v>
      </c>
    </row>
    <row r="955" s="13" customFormat="1">
      <c r="A955" s="13"/>
      <c r="B955" s="244"/>
      <c r="C955" s="245"/>
      <c r="D955" s="240" t="s">
        <v>131</v>
      </c>
      <c r="E955" s="246" t="s">
        <v>19</v>
      </c>
      <c r="F955" s="247" t="s">
        <v>1684</v>
      </c>
      <c r="G955" s="245"/>
      <c r="H955" s="246" t="s">
        <v>19</v>
      </c>
      <c r="I955" s="248"/>
      <c r="J955" s="245"/>
      <c r="K955" s="245"/>
      <c r="L955" s="249"/>
      <c r="M955" s="250"/>
      <c r="N955" s="251"/>
      <c r="O955" s="251"/>
      <c r="P955" s="251"/>
      <c r="Q955" s="251"/>
      <c r="R955" s="251"/>
      <c r="S955" s="251"/>
      <c r="T955" s="252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53" t="s">
        <v>131</v>
      </c>
      <c r="AU955" s="253" t="s">
        <v>78</v>
      </c>
      <c r="AV955" s="13" t="s">
        <v>76</v>
      </c>
      <c r="AW955" s="13" t="s">
        <v>31</v>
      </c>
      <c r="AX955" s="13" t="s">
        <v>69</v>
      </c>
      <c r="AY955" s="253" t="s">
        <v>120</v>
      </c>
    </row>
    <row r="956" s="14" customFormat="1">
      <c r="A956" s="14"/>
      <c r="B956" s="254"/>
      <c r="C956" s="255"/>
      <c r="D956" s="240" t="s">
        <v>131</v>
      </c>
      <c r="E956" s="256" t="s">
        <v>19</v>
      </c>
      <c r="F956" s="257" t="s">
        <v>1678</v>
      </c>
      <c r="G956" s="255"/>
      <c r="H956" s="258">
        <v>2045.7000000000001</v>
      </c>
      <c r="I956" s="259"/>
      <c r="J956" s="255"/>
      <c r="K956" s="255"/>
      <c r="L956" s="260"/>
      <c r="M956" s="261"/>
      <c r="N956" s="262"/>
      <c r="O956" s="262"/>
      <c r="P956" s="262"/>
      <c r="Q956" s="262"/>
      <c r="R956" s="262"/>
      <c r="S956" s="262"/>
      <c r="T956" s="263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4" t="s">
        <v>131</v>
      </c>
      <c r="AU956" s="264" t="s">
        <v>78</v>
      </c>
      <c r="AV956" s="14" t="s">
        <v>78</v>
      </c>
      <c r="AW956" s="14" t="s">
        <v>31</v>
      </c>
      <c r="AX956" s="14" t="s">
        <v>76</v>
      </c>
      <c r="AY956" s="264" t="s">
        <v>120</v>
      </c>
    </row>
    <row r="957" s="2" customFormat="1" ht="16.5" customHeight="1">
      <c r="A957" s="39"/>
      <c r="B957" s="40"/>
      <c r="C957" s="280" t="s">
        <v>1685</v>
      </c>
      <c r="D957" s="280" t="s">
        <v>503</v>
      </c>
      <c r="E957" s="281" t="s">
        <v>1686</v>
      </c>
      <c r="F957" s="282" t="s">
        <v>1687</v>
      </c>
      <c r="G957" s="283" t="s">
        <v>491</v>
      </c>
      <c r="H957" s="284">
        <v>60.167999999999999</v>
      </c>
      <c r="I957" s="285"/>
      <c r="J957" s="286">
        <f>ROUND(I957*H957,2)</f>
        <v>0</v>
      </c>
      <c r="K957" s="282" t="s">
        <v>127</v>
      </c>
      <c r="L957" s="287"/>
      <c r="M957" s="288" t="s">
        <v>19</v>
      </c>
      <c r="N957" s="289" t="s">
        <v>40</v>
      </c>
      <c r="O957" s="85"/>
      <c r="P957" s="236">
        <f>O957*H957</f>
        <v>0</v>
      </c>
      <c r="Q957" s="236">
        <v>1</v>
      </c>
      <c r="R957" s="236">
        <f>Q957*H957</f>
        <v>60.167999999999999</v>
      </c>
      <c r="S957" s="236">
        <v>0</v>
      </c>
      <c r="T957" s="237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38" t="s">
        <v>449</v>
      </c>
      <c r="AT957" s="238" t="s">
        <v>503</v>
      </c>
      <c r="AU957" s="238" t="s">
        <v>78</v>
      </c>
      <c r="AY957" s="18" t="s">
        <v>120</v>
      </c>
      <c r="BE957" s="239">
        <f>IF(N957="základní",J957,0)</f>
        <v>0</v>
      </c>
      <c r="BF957" s="239">
        <f>IF(N957="snížená",J957,0)</f>
        <v>0</v>
      </c>
      <c r="BG957" s="239">
        <f>IF(N957="zákl. přenesená",J957,0)</f>
        <v>0</v>
      </c>
      <c r="BH957" s="239">
        <f>IF(N957="sníž. přenesená",J957,0)</f>
        <v>0</v>
      </c>
      <c r="BI957" s="239">
        <f>IF(N957="nulová",J957,0)</f>
        <v>0</v>
      </c>
      <c r="BJ957" s="18" t="s">
        <v>76</v>
      </c>
      <c r="BK957" s="239">
        <f>ROUND(I957*H957,2)</f>
        <v>0</v>
      </c>
      <c r="BL957" s="18" t="s">
        <v>216</v>
      </c>
      <c r="BM957" s="238" t="s">
        <v>1688</v>
      </c>
    </row>
    <row r="958" s="2" customFormat="1">
      <c r="A958" s="39"/>
      <c r="B958" s="40"/>
      <c r="C958" s="41"/>
      <c r="D958" s="240" t="s">
        <v>130</v>
      </c>
      <c r="E958" s="41"/>
      <c r="F958" s="241" t="s">
        <v>1687</v>
      </c>
      <c r="G958" s="41"/>
      <c r="H958" s="41"/>
      <c r="I958" s="147"/>
      <c r="J958" s="41"/>
      <c r="K958" s="41"/>
      <c r="L958" s="45"/>
      <c r="M958" s="242"/>
      <c r="N958" s="243"/>
      <c r="O958" s="85"/>
      <c r="P958" s="85"/>
      <c r="Q958" s="85"/>
      <c r="R958" s="85"/>
      <c r="S958" s="85"/>
      <c r="T958" s="86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T958" s="18" t="s">
        <v>130</v>
      </c>
      <c r="AU958" s="18" t="s">
        <v>78</v>
      </c>
    </row>
    <row r="959" s="13" customFormat="1">
      <c r="A959" s="13"/>
      <c r="B959" s="244"/>
      <c r="C959" s="245"/>
      <c r="D959" s="240" t="s">
        <v>131</v>
      </c>
      <c r="E959" s="246" t="s">
        <v>19</v>
      </c>
      <c r="F959" s="247" t="s">
        <v>1689</v>
      </c>
      <c r="G959" s="245"/>
      <c r="H959" s="246" t="s">
        <v>19</v>
      </c>
      <c r="I959" s="248"/>
      <c r="J959" s="245"/>
      <c r="K959" s="245"/>
      <c r="L959" s="249"/>
      <c r="M959" s="250"/>
      <c r="N959" s="251"/>
      <c r="O959" s="251"/>
      <c r="P959" s="251"/>
      <c r="Q959" s="251"/>
      <c r="R959" s="251"/>
      <c r="S959" s="251"/>
      <c r="T959" s="252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53" t="s">
        <v>131</v>
      </c>
      <c r="AU959" s="253" t="s">
        <v>78</v>
      </c>
      <c r="AV959" s="13" t="s">
        <v>76</v>
      </c>
      <c r="AW959" s="13" t="s">
        <v>31</v>
      </c>
      <c r="AX959" s="13" t="s">
        <v>69</v>
      </c>
      <c r="AY959" s="253" t="s">
        <v>120</v>
      </c>
    </row>
    <row r="960" s="14" customFormat="1">
      <c r="A960" s="14"/>
      <c r="B960" s="254"/>
      <c r="C960" s="255"/>
      <c r="D960" s="240" t="s">
        <v>131</v>
      </c>
      <c r="E960" s="256" t="s">
        <v>19</v>
      </c>
      <c r="F960" s="257" t="s">
        <v>1690</v>
      </c>
      <c r="G960" s="255"/>
      <c r="H960" s="258">
        <v>60.167999999999999</v>
      </c>
      <c r="I960" s="259"/>
      <c r="J960" s="255"/>
      <c r="K960" s="255"/>
      <c r="L960" s="260"/>
      <c r="M960" s="261"/>
      <c r="N960" s="262"/>
      <c r="O960" s="262"/>
      <c r="P960" s="262"/>
      <c r="Q960" s="262"/>
      <c r="R960" s="262"/>
      <c r="S960" s="262"/>
      <c r="T960" s="263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64" t="s">
        <v>131</v>
      </c>
      <c r="AU960" s="264" t="s">
        <v>78</v>
      </c>
      <c r="AV960" s="14" t="s">
        <v>78</v>
      </c>
      <c r="AW960" s="14" t="s">
        <v>31</v>
      </c>
      <c r="AX960" s="14" t="s">
        <v>76</v>
      </c>
      <c r="AY960" s="264" t="s">
        <v>120</v>
      </c>
    </row>
    <row r="961" s="2" customFormat="1" ht="16.5" customHeight="1">
      <c r="A961" s="39"/>
      <c r="B961" s="40"/>
      <c r="C961" s="227" t="s">
        <v>1691</v>
      </c>
      <c r="D961" s="227" t="s">
        <v>123</v>
      </c>
      <c r="E961" s="228" t="s">
        <v>1692</v>
      </c>
      <c r="F961" s="229" t="s">
        <v>1693</v>
      </c>
      <c r="G961" s="230" t="s">
        <v>345</v>
      </c>
      <c r="H961" s="231">
        <v>960</v>
      </c>
      <c r="I961" s="232"/>
      <c r="J961" s="233">
        <f>ROUND(I961*H961,2)</f>
        <v>0</v>
      </c>
      <c r="K961" s="229" t="s">
        <v>19</v>
      </c>
      <c r="L961" s="45"/>
      <c r="M961" s="234" t="s">
        <v>19</v>
      </c>
      <c r="N961" s="235" t="s">
        <v>40</v>
      </c>
      <c r="O961" s="85"/>
      <c r="P961" s="236">
        <f>O961*H961</f>
        <v>0</v>
      </c>
      <c r="Q961" s="236">
        <v>0</v>
      </c>
      <c r="R961" s="236">
        <f>Q961*H961</f>
        <v>0</v>
      </c>
      <c r="S961" s="236">
        <v>0</v>
      </c>
      <c r="T961" s="237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38" t="s">
        <v>216</v>
      </c>
      <c r="AT961" s="238" t="s">
        <v>123</v>
      </c>
      <c r="AU961" s="238" t="s">
        <v>78</v>
      </c>
      <c r="AY961" s="18" t="s">
        <v>120</v>
      </c>
      <c r="BE961" s="239">
        <f>IF(N961="základní",J961,0)</f>
        <v>0</v>
      </c>
      <c r="BF961" s="239">
        <f>IF(N961="snížená",J961,0)</f>
        <v>0</v>
      </c>
      <c r="BG961" s="239">
        <f>IF(N961="zákl. přenesená",J961,0)</f>
        <v>0</v>
      </c>
      <c r="BH961" s="239">
        <f>IF(N961="sníž. přenesená",J961,0)</f>
        <v>0</v>
      </c>
      <c r="BI961" s="239">
        <f>IF(N961="nulová",J961,0)</f>
        <v>0</v>
      </c>
      <c r="BJ961" s="18" t="s">
        <v>76</v>
      </c>
      <c r="BK961" s="239">
        <f>ROUND(I961*H961,2)</f>
        <v>0</v>
      </c>
      <c r="BL961" s="18" t="s">
        <v>216</v>
      </c>
      <c r="BM961" s="238" t="s">
        <v>1694</v>
      </c>
    </row>
    <row r="962" s="2" customFormat="1">
      <c r="A962" s="39"/>
      <c r="B962" s="40"/>
      <c r="C962" s="41"/>
      <c r="D962" s="240" t="s">
        <v>130</v>
      </c>
      <c r="E962" s="41"/>
      <c r="F962" s="241" t="s">
        <v>1693</v>
      </c>
      <c r="G962" s="41"/>
      <c r="H962" s="41"/>
      <c r="I962" s="147"/>
      <c r="J962" s="41"/>
      <c r="K962" s="41"/>
      <c r="L962" s="45"/>
      <c r="M962" s="242"/>
      <c r="N962" s="243"/>
      <c r="O962" s="85"/>
      <c r="P962" s="85"/>
      <c r="Q962" s="85"/>
      <c r="R962" s="85"/>
      <c r="S962" s="85"/>
      <c r="T962" s="86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T962" s="18" t="s">
        <v>130</v>
      </c>
      <c r="AU962" s="18" t="s">
        <v>78</v>
      </c>
    </row>
    <row r="963" s="14" customFormat="1">
      <c r="A963" s="14"/>
      <c r="B963" s="254"/>
      <c r="C963" s="255"/>
      <c r="D963" s="240" t="s">
        <v>131</v>
      </c>
      <c r="E963" s="256" t="s">
        <v>19</v>
      </c>
      <c r="F963" s="257" t="s">
        <v>1695</v>
      </c>
      <c r="G963" s="255"/>
      <c r="H963" s="258">
        <v>960</v>
      </c>
      <c r="I963" s="259"/>
      <c r="J963" s="255"/>
      <c r="K963" s="255"/>
      <c r="L963" s="260"/>
      <c r="M963" s="266"/>
      <c r="N963" s="267"/>
      <c r="O963" s="267"/>
      <c r="P963" s="267"/>
      <c r="Q963" s="267"/>
      <c r="R963" s="267"/>
      <c r="S963" s="267"/>
      <c r="T963" s="268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64" t="s">
        <v>131</v>
      </c>
      <c r="AU963" s="264" t="s">
        <v>78</v>
      </c>
      <c r="AV963" s="14" t="s">
        <v>78</v>
      </c>
      <c r="AW963" s="14" t="s">
        <v>31</v>
      </c>
      <c r="AX963" s="14" t="s">
        <v>76</v>
      </c>
      <c r="AY963" s="264" t="s">
        <v>120</v>
      </c>
    </row>
    <row r="964" s="2" customFormat="1" ht="6.96" customHeight="1">
      <c r="A964" s="39"/>
      <c r="B964" s="60"/>
      <c r="C964" s="61"/>
      <c r="D964" s="61"/>
      <c r="E964" s="61"/>
      <c r="F964" s="61"/>
      <c r="G964" s="61"/>
      <c r="H964" s="61"/>
      <c r="I964" s="176"/>
      <c r="J964" s="61"/>
      <c r="K964" s="61"/>
      <c r="L964" s="45"/>
      <c r="M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</sheetData>
  <sheetProtection sheet="1" autoFilter="0" formatColumns="0" formatRows="0" objects="1" scenarios="1" spinCount="100000" saltValue="lnOECUpfKx/D8KcChU36QPyzCyvVXuWr+yLk5dacWl+E416AWYDuBmRR5xaWUT62rVRAXahU26FoKmnBUCdDyw==" hashValue="KgS8TIXFcpJg4QFAIbR/Qt9mwoLINnjTXdccZ7Kxp+/Rbkdl58mSP03u+6vDTHq7rUtXBILmRsMbQTrrrRSiLg==" algorithmName="SHA-512" password="CC35"/>
  <autoFilter ref="C99:K96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8:H88"/>
    <mergeCell ref="E90:H90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0" customWidth="1"/>
    <col min="2" max="2" width="1.667969" style="290" customWidth="1"/>
    <col min="3" max="4" width="5" style="290" customWidth="1"/>
    <col min="5" max="5" width="11.66016" style="290" customWidth="1"/>
    <col min="6" max="6" width="9.160156" style="290" customWidth="1"/>
    <col min="7" max="7" width="5" style="290" customWidth="1"/>
    <col min="8" max="8" width="77.83203" style="290" customWidth="1"/>
    <col min="9" max="10" width="20" style="290" customWidth="1"/>
    <col min="11" max="11" width="1.667969" style="290" customWidth="1"/>
  </cols>
  <sheetData>
    <row r="1" s="1" customFormat="1" ht="37.5" customHeight="1"/>
    <row r="2" s="1" customFormat="1" ht="7.5" customHeight="1">
      <c r="B2" s="291"/>
      <c r="C2" s="292"/>
      <c r="D2" s="292"/>
      <c r="E2" s="292"/>
      <c r="F2" s="292"/>
      <c r="G2" s="292"/>
      <c r="H2" s="292"/>
      <c r="I2" s="292"/>
      <c r="J2" s="292"/>
      <c r="K2" s="293"/>
    </row>
    <row r="3" s="16" customFormat="1" ht="45" customHeight="1">
      <c r="B3" s="294"/>
      <c r="C3" s="295" t="s">
        <v>1696</v>
      </c>
      <c r="D3" s="295"/>
      <c r="E3" s="295"/>
      <c r="F3" s="295"/>
      <c r="G3" s="295"/>
      <c r="H3" s="295"/>
      <c r="I3" s="295"/>
      <c r="J3" s="295"/>
      <c r="K3" s="296"/>
    </row>
    <row r="4" s="1" customFormat="1" ht="25.5" customHeight="1">
      <c r="B4" s="297"/>
      <c r="C4" s="298" t="s">
        <v>1697</v>
      </c>
      <c r="D4" s="298"/>
      <c r="E4" s="298"/>
      <c r="F4" s="298"/>
      <c r="G4" s="298"/>
      <c r="H4" s="298"/>
      <c r="I4" s="298"/>
      <c r="J4" s="298"/>
      <c r="K4" s="299"/>
    </row>
    <row r="5" s="1" customFormat="1" ht="5.25" customHeight="1">
      <c r="B5" s="297"/>
      <c r="C5" s="300"/>
      <c r="D5" s="300"/>
      <c r="E5" s="300"/>
      <c r="F5" s="300"/>
      <c r="G5" s="300"/>
      <c r="H5" s="300"/>
      <c r="I5" s="300"/>
      <c r="J5" s="300"/>
      <c r="K5" s="299"/>
    </row>
    <row r="6" s="1" customFormat="1" ht="15" customHeight="1">
      <c r="B6" s="297"/>
      <c r="C6" s="301" t="s">
        <v>1698</v>
      </c>
      <c r="D6" s="301"/>
      <c r="E6" s="301"/>
      <c r="F6" s="301"/>
      <c r="G6" s="301"/>
      <c r="H6" s="301"/>
      <c r="I6" s="301"/>
      <c r="J6" s="301"/>
      <c r="K6" s="299"/>
    </row>
    <row r="7" s="1" customFormat="1" ht="15" customHeight="1">
      <c r="B7" s="302"/>
      <c r="C7" s="301" t="s">
        <v>1699</v>
      </c>
      <c r="D7" s="301"/>
      <c r="E7" s="301"/>
      <c r="F7" s="301"/>
      <c r="G7" s="301"/>
      <c r="H7" s="301"/>
      <c r="I7" s="301"/>
      <c r="J7" s="301"/>
      <c r="K7" s="299"/>
    </row>
    <row r="8" s="1" customFormat="1" ht="12.75" customHeight="1">
      <c r="B8" s="302"/>
      <c r="C8" s="301"/>
      <c r="D8" s="301"/>
      <c r="E8" s="301"/>
      <c r="F8" s="301"/>
      <c r="G8" s="301"/>
      <c r="H8" s="301"/>
      <c r="I8" s="301"/>
      <c r="J8" s="301"/>
      <c r="K8" s="299"/>
    </row>
    <row r="9" s="1" customFormat="1" ht="15" customHeight="1">
      <c r="B9" s="302"/>
      <c r="C9" s="301" t="s">
        <v>1700</v>
      </c>
      <c r="D9" s="301"/>
      <c r="E9" s="301"/>
      <c r="F9" s="301"/>
      <c r="G9" s="301"/>
      <c r="H9" s="301"/>
      <c r="I9" s="301"/>
      <c r="J9" s="301"/>
      <c r="K9" s="299"/>
    </row>
    <row r="10" s="1" customFormat="1" ht="15" customHeight="1">
      <c r="B10" s="302"/>
      <c r="C10" s="301"/>
      <c r="D10" s="301" t="s">
        <v>1701</v>
      </c>
      <c r="E10" s="301"/>
      <c r="F10" s="301"/>
      <c r="G10" s="301"/>
      <c r="H10" s="301"/>
      <c r="I10" s="301"/>
      <c r="J10" s="301"/>
      <c r="K10" s="299"/>
    </row>
    <row r="11" s="1" customFormat="1" ht="15" customHeight="1">
      <c r="B11" s="302"/>
      <c r="C11" s="303"/>
      <c r="D11" s="301" t="s">
        <v>1702</v>
      </c>
      <c r="E11" s="301"/>
      <c r="F11" s="301"/>
      <c r="G11" s="301"/>
      <c r="H11" s="301"/>
      <c r="I11" s="301"/>
      <c r="J11" s="301"/>
      <c r="K11" s="299"/>
    </row>
    <row r="12" s="1" customFormat="1" ht="15" customHeight="1">
      <c r="B12" s="302"/>
      <c r="C12" s="303"/>
      <c r="D12" s="301"/>
      <c r="E12" s="301"/>
      <c r="F12" s="301"/>
      <c r="G12" s="301"/>
      <c r="H12" s="301"/>
      <c r="I12" s="301"/>
      <c r="J12" s="301"/>
      <c r="K12" s="299"/>
    </row>
    <row r="13" s="1" customFormat="1" ht="15" customHeight="1">
      <c r="B13" s="302"/>
      <c r="C13" s="303"/>
      <c r="D13" s="304" t="s">
        <v>1703</v>
      </c>
      <c r="E13" s="301"/>
      <c r="F13" s="301"/>
      <c r="G13" s="301"/>
      <c r="H13" s="301"/>
      <c r="I13" s="301"/>
      <c r="J13" s="301"/>
      <c r="K13" s="299"/>
    </row>
    <row r="14" s="1" customFormat="1" ht="12.75" customHeight="1">
      <c r="B14" s="302"/>
      <c r="C14" s="303"/>
      <c r="D14" s="303"/>
      <c r="E14" s="303"/>
      <c r="F14" s="303"/>
      <c r="G14" s="303"/>
      <c r="H14" s="303"/>
      <c r="I14" s="303"/>
      <c r="J14" s="303"/>
      <c r="K14" s="299"/>
    </row>
    <row r="15" s="1" customFormat="1" ht="15" customHeight="1">
      <c r="B15" s="302"/>
      <c r="C15" s="303"/>
      <c r="D15" s="301" t="s">
        <v>1704</v>
      </c>
      <c r="E15" s="301"/>
      <c r="F15" s="301"/>
      <c r="G15" s="301"/>
      <c r="H15" s="301"/>
      <c r="I15" s="301"/>
      <c r="J15" s="301"/>
      <c r="K15" s="299"/>
    </row>
    <row r="16" s="1" customFormat="1" ht="15" customHeight="1">
      <c r="B16" s="302"/>
      <c r="C16" s="303"/>
      <c r="D16" s="301" t="s">
        <v>1705</v>
      </c>
      <c r="E16" s="301"/>
      <c r="F16" s="301"/>
      <c r="G16" s="301"/>
      <c r="H16" s="301"/>
      <c r="I16" s="301"/>
      <c r="J16" s="301"/>
      <c r="K16" s="299"/>
    </row>
    <row r="17" s="1" customFormat="1" ht="15" customHeight="1">
      <c r="B17" s="302"/>
      <c r="C17" s="303"/>
      <c r="D17" s="301" t="s">
        <v>1706</v>
      </c>
      <c r="E17" s="301"/>
      <c r="F17" s="301"/>
      <c r="G17" s="301"/>
      <c r="H17" s="301"/>
      <c r="I17" s="301"/>
      <c r="J17" s="301"/>
      <c r="K17" s="299"/>
    </row>
    <row r="18" s="1" customFormat="1" ht="15" customHeight="1">
      <c r="B18" s="302"/>
      <c r="C18" s="303"/>
      <c r="D18" s="303"/>
      <c r="E18" s="305" t="s">
        <v>75</v>
      </c>
      <c r="F18" s="301" t="s">
        <v>1707</v>
      </c>
      <c r="G18" s="301"/>
      <c r="H18" s="301"/>
      <c r="I18" s="301"/>
      <c r="J18" s="301"/>
      <c r="K18" s="299"/>
    </row>
    <row r="19" s="1" customFormat="1" ht="15" customHeight="1">
      <c r="B19" s="302"/>
      <c r="C19" s="303"/>
      <c r="D19" s="303"/>
      <c r="E19" s="305" t="s">
        <v>1708</v>
      </c>
      <c r="F19" s="301" t="s">
        <v>1709</v>
      </c>
      <c r="G19" s="301"/>
      <c r="H19" s="301"/>
      <c r="I19" s="301"/>
      <c r="J19" s="301"/>
      <c r="K19" s="299"/>
    </row>
    <row r="20" s="1" customFormat="1" ht="15" customHeight="1">
      <c r="B20" s="302"/>
      <c r="C20" s="303"/>
      <c r="D20" s="303"/>
      <c r="E20" s="305" t="s">
        <v>1710</v>
      </c>
      <c r="F20" s="301" t="s">
        <v>1711</v>
      </c>
      <c r="G20" s="301"/>
      <c r="H20" s="301"/>
      <c r="I20" s="301"/>
      <c r="J20" s="301"/>
      <c r="K20" s="299"/>
    </row>
    <row r="21" s="1" customFormat="1" ht="15" customHeight="1">
      <c r="B21" s="302"/>
      <c r="C21" s="303"/>
      <c r="D21" s="303"/>
      <c r="E21" s="305" t="s">
        <v>1712</v>
      </c>
      <c r="F21" s="301" t="s">
        <v>74</v>
      </c>
      <c r="G21" s="301"/>
      <c r="H21" s="301"/>
      <c r="I21" s="301"/>
      <c r="J21" s="301"/>
      <c r="K21" s="299"/>
    </row>
    <row r="22" s="1" customFormat="1" ht="15" customHeight="1">
      <c r="B22" s="302"/>
      <c r="C22" s="303"/>
      <c r="D22" s="303"/>
      <c r="E22" s="305" t="s">
        <v>1713</v>
      </c>
      <c r="F22" s="301" t="s">
        <v>1714</v>
      </c>
      <c r="G22" s="301"/>
      <c r="H22" s="301"/>
      <c r="I22" s="301"/>
      <c r="J22" s="301"/>
      <c r="K22" s="299"/>
    </row>
    <row r="23" s="1" customFormat="1" ht="15" customHeight="1">
      <c r="B23" s="302"/>
      <c r="C23" s="303"/>
      <c r="D23" s="303"/>
      <c r="E23" s="305" t="s">
        <v>80</v>
      </c>
      <c r="F23" s="301" t="s">
        <v>1715</v>
      </c>
      <c r="G23" s="301"/>
      <c r="H23" s="301"/>
      <c r="I23" s="301"/>
      <c r="J23" s="301"/>
      <c r="K23" s="299"/>
    </row>
    <row r="24" s="1" customFormat="1" ht="12.75" customHeight="1">
      <c r="B24" s="302"/>
      <c r="C24" s="303"/>
      <c r="D24" s="303"/>
      <c r="E24" s="303"/>
      <c r="F24" s="303"/>
      <c r="G24" s="303"/>
      <c r="H24" s="303"/>
      <c r="I24" s="303"/>
      <c r="J24" s="303"/>
      <c r="K24" s="299"/>
    </row>
    <row r="25" s="1" customFormat="1" ht="15" customHeight="1">
      <c r="B25" s="302"/>
      <c r="C25" s="301" t="s">
        <v>1716</v>
      </c>
      <c r="D25" s="301"/>
      <c r="E25" s="301"/>
      <c r="F25" s="301"/>
      <c r="G25" s="301"/>
      <c r="H25" s="301"/>
      <c r="I25" s="301"/>
      <c r="J25" s="301"/>
      <c r="K25" s="299"/>
    </row>
    <row r="26" s="1" customFormat="1" ht="15" customHeight="1">
      <c r="B26" s="302"/>
      <c r="C26" s="301" t="s">
        <v>1717</v>
      </c>
      <c r="D26" s="301"/>
      <c r="E26" s="301"/>
      <c r="F26" s="301"/>
      <c r="G26" s="301"/>
      <c r="H26" s="301"/>
      <c r="I26" s="301"/>
      <c r="J26" s="301"/>
      <c r="K26" s="299"/>
    </row>
    <row r="27" s="1" customFormat="1" ht="15" customHeight="1">
      <c r="B27" s="302"/>
      <c r="C27" s="301"/>
      <c r="D27" s="301" t="s">
        <v>1718</v>
      </c>
      <c r="E27" s="301"/>
      <c r="F27" s="301"/>
      <c r="G27" s="301"/>
      <c r="H27" s="301"/>
      <c r="I27" s="301"/>
      <c r="J27" s="301"/>
      <c r="K27" s="299"/>
    </row>
    <row r="28" s="1" customFormat="1" ht="15" customHeight="1">
      <c r="B28" s="302"/>
      <c r="C28" s="303"/>
      <c r="D28" s="301" t="s">
        <v>1719</v>
      </c>
      <c r="E28" s="301"/>
      <c r="F28" s="301"/>
      <c r="G28" s="301"/>
      <c r="H28" s="301"/>
      <c r="I28" s="301"/>
      <c r="J28" s="301"/>
      <c r="K28" s="299"/>
    </row>
    <row r="29" s="1" customFormat="1" ht="12.75" customHeight="1">
      <c r="B29" s="302"/>
      <c r="C29" s="303"/>
      <c r="D29" s="303"/>
      <c r="E29" s="303"/>
      <c r="F29" s="303"/>
      <c r="G29" s="303"/>
      <c r="H29" s="303"/>
      <c r="I29" s="303"/>
      <c r="J29" s="303"/>
      <c r="K29" s="299"/>
    </row>
    <row r="30" s="1" customFormat="1" ht="15" customHeight="1">
      <c r="B30" s="302"/>
      <c r="C30" s="303"/>
      <c r="D30" s="301" t="s">
        <v>1720</v>
      </c>
      <c r="E30" s="301"/>
      <c r="F30" s="301"/>
      <c r="G30" s="301"/>
      <c r="H30" s="301"/>
      <c r="I30" s="301"/>
      <c r="J30" s="301"/>
      <c r="K30" s="299"/>
    </row>
    <row r="31" s="1" customFormat="1" ht="15" customHeight="1">
      <c r="B31" s="302"/>
      <c r="C31" s="303"/>
      <c r="D31" s="301" t="s">
        <v>1721</v>
      </c>
      <c r="E31" s="301"/>
      <c r="F31" s="301"/>
      <c r="G31" s="301"/>
      <c r="H31" s="301"/>
      <c r="I31" s="301"/>
      <c r="J31" s="301"/>
      <c r="K31" s="299"/>
    </row>
    <row r="32" s="1" customFormat="1" ht="12.75" customHeight="1">
      <c r="B32" s="302"/>
      <c r="C32" s="303"/>
      <c r="D32" s="303"/>
      <c r="E32" s="303"/>
      <c r="F32" s="303"/>
      <c r="G32" s="303"/>
      <c r="H32" s="303"/>
      <c r="I32" s="303"/>
      <c r="J32" s="303"/>
      <c r="K32" s="299"/>
    </row>
    <row r="33" s="1" customFormat="1" ht="15" customHeight="1">
      <c r="B33" s="302"/>
      <c r="C33" s="303"/>
      <c r="D33" s="301" t="s">
        <v>1722</v>
      </c>
      <c r="E33" s="301"/>
      <c r="F33" s="301"/>
      <c r="G33" s="301"/>
      <c r="H33" s="301"/>
      <c r="I33" s="301"/>
      <c r="J33" s="301"/>
      <c r="K33" s="299"/>
    </row>
    <row r="34" s="1" customFormat="1" ht="15" customHeight="1">
      <c r="B34" s="302"/>
      <c r="C34" s="303"/>
      <c r="D34" s="301" t="s">
        <v>1723</v>
      </c>
      <c r="E34" s="301"/>
      <c r="F34" s="301"/>
      <c r="G34" s="301"/>
      <c r="H34" s="301"/>
      <c r="I34" s="301"/>
      <c r="J34" s="301"/>
      <c r="K34" s="299"/>
    </row>
    <row r="35" s="1" customFormat="1" ht="15" customHeight="1">
      <c r="B35" s="302"/>
      <c r="C35" s="303"/>
      <c r="D35" s="301" t="s">
        <v>1724</v>
      </c>
      <c r="E35" s="301"/>
      <c r="F35" s="301"/>
      <c r="G35" s="301"/>
      <c r="H35" s="301"/>
      <c r="I35" s="301"/>
      <c r="J35" s="301"/>
      <c r="K35" s="299"/>
    </row>
    <row r="36" s="1" customFormat="1" ht="15" customHeight="1">
      <c r="B36" s="302"/>
      <c r="C36" s="303"/>
      <c r="D36" s="301"/>
      <c r="E36" s="304" t="s">
        <v>105</v>
      </c>
      <c r="F36" s="301"/>
      <c r="G36" s="301" t="s">
        <v>1725</v>
      </c>
      <c r="H36" s="301"/>
      <c r="I36" s="301"/>
      <c r="J36" s="301"/>
      <c r="K36" s="299"/>
    </row>
    <row r="37" s="1" customFormat="1" ht="30.75" customHeight="1">
      <c r="B37" s="302"/>
      <c r="C37" s="303"/>
      <c r="D37" s="301"/>
      <c r="E37" s="304" t="s">
        <v>1726</v>
      </c>
      <c r="F37" s="301"/>
      <c r="G37" s="301" t="s">
        <v>1727</v>
      </c>
      <c r="H37" s="301"/>
      <c r="I37" s="301"/>
      <c r="J37" s="301"/>
      <c r="K37" s="299"/>
    </row>
    <row r="38" s="1" customFormat="1" ht="15" customHeight="1">
      <c r="B38" s="302"/>
      <c r="C38" s="303"/>
      <c r="D38" s="301"/>
      <c r="E38" s="304" t="s">
        <v>50</v>
      </c>
      <c r="F38" s="301"/>
      <c r="G38" s="301" t="s">
        <v>1728</v>
      </c>
      <c r="H38" s="301"/>
      <c r="I38" s="301"/>
      <c r="J38" s="301"/>
      <c r="K38" s="299"/>
    </row>
    <row r="39" s="1" customFormat="1" ht="15" customHeight="1">
      <c r="B39" s="302"/>
      <c r="C39" s="303"/>
      <c r="D39" s="301"/>
      <c r="E39" s="304" t="s">
        <v>51</v>
      </c>
      <c r="F39" s="301"/>
      <c r="G39" s="301" t="s">
        <v>1729</v>
      </c>
      <c r="H39" s="301"/>
      <c r="I39" s="301"/>
      <c r="J39" s="301"/>
      <c r="K39" s="299"/>
    </row>
    <row r="40" s="1" customFormat="1" ht="15" customHeight="1">
      <c r="B40" s="302"/>
      <c r="C40" s="303"/>
      <c r="D40" s="301"/>
      <c r="E40" s="304" t="s">
        <v>106</v>
      </c>
      <c r="F40" s="301"/>
      <c r="G40" s="301" t="s">
        <v>1730</v>
      </c>
      <c r="H40" s="301"/>
      <c r="I40" s="301"/>
      <c r="J40" s="301"/>
      <c r="K40" s="299"/>
    </row>
    <row r="41" s="1" customFormat="1" ht="15" customHeight="1">
      <c r="B41" s="302"/>
      <c r="C41" s="303"/>
      <c r="D41" s="301"/>
      <c r="E41" s="304" t="s">
        <v>107</v>
      </c>
      <c r="F41" s="301"/>
      <c r="G41" s="301" t="s">
        <v>1731</v>
      </c>
      <c r="H41" s="301"/>
      <c r="I41" s="301"/>
      <c r="J41" s="301"/>
      <c r="K41" s="299"/>
    </row>
    <row r="42" s="1" customFormat="1" ht="15" customHeight="1">
      <c r="B42" s="302"/>
      <c r="C42" s="303"/>
      <c r="D42" s="301"/>
      <c r="E42" s="304" t="s">
        <v>1732</v>
      </c>
      <c r="F42" s="301"/>
      <c r="G42" s="301" t="s">
        <v>1733</v>
      </c>
      <c r="H42" s="301"/>
      <c r="I42" s="301"/>
      <c r="J42" s="301"/>
      <c r="K42" s="299"/>
    </row>
    <row r="43" s="1" customFormat="1" ht="15" customHeight="1">
      <c r="B43" s="302"/>
      <c r="C43" s="303"/>
      <c r="D43" s="301"/>
      <c r="E43" s="304"/>
      <c r="F43" s="301"/>
      <c r="G43" s="301" t="s">
        <v>1734</v>
      </c>
      <c r="H43" s="301"/>
      <c r="I43" s="301"/>
      <c r="J43" s="301"/>
      <c r="K43" s="299"/>
    </row>
    <row r="44" s="1" customFormat="1" ht="15" customHeight="1">
      <c r="B44" s="302"/>
      <c r="C44" s="303"/>
      <c r="D44" s="301"/>
      <c r="E44" s="304" t="s">
        <v>1735</v>
      </c>
      <c r="F44" s="301"/>
      <c r="G44" s="301" t="s">
        <v>1736</v>
      </c>
      <c r="H44" s="301"/>
      <c r="I44" s="301"/>
      <c r="J44" s="301"/>
      <c r="K44" s="299"/>
    </row>
    <row r="45" s="1" customFormat="1" ht="15" customHeight="1">
      <c r="B45" s="302"/>
      <c r="C45" s="303"/>
      <c r="D45" s="301"/>
      <c r="E45" s="304" t="s">
        <v>109</v>
      </c>
      <c r="F45" s="301"/>
      <c r="G45" s="301" t="s">
        <v>1737</v>
      </c>
      <c r="H45" s="301"/>
      <c r="I45" s="301"/>
      <c r="J45" s="301"/>
      <c r="K45" s="299"/>
    </row>
    <row r="46" s="1" customFormat="1" ht="12.75" customHeight="1">
      <c r="B46" s="302"/>
      <c r="C46" s="303"/>
      <c r="D46" s="301"/>
      <c r="E46" s="301"/>
      <c r="F46" s="301"/>
      <c r="G46" s="301"/>
      <c r="H46" s="301"/>
      <c r="I46" s="301"/>
      <c r="J46" s="301"/>
      <c r="K46" s="299"/>
    </row>
    <row r="47" s="1" customFormat="1" ht="15" customHeight="1">
      <c r="B47" s="302"/>
      <c r="C47" s="303"/>
      <c r="D47" s="301" t="s">
        <v>1738</v>
      </c>
      <c r="E47" s="301"/>
      <c r="F47" s="301"/>
      <c r="G47" s="301"/>
      <c r="H47" s="301"/>
      <c r="I47" s="301"/>
      <c r="J47" s="301"/>
      <c r="K47" s="299"/>
    </row>
    <row r="48" s="1" customFormat="1" ht="15" customHeight="1">
      <c r="B48" s="302"/>
      <c r="C48" s="303"/>
      <c r="D48" s="303"/>
      <c r="E48" s="301" t="s">
        <v>1739</v>
      </c>
      <c r="F48" s="301"/>
      <c r="G48" s="301"/>
      <c r="H48" s="301"/>
      <c r="I48" s="301"/>
      <c r="J48" s="301"/>
      <c r="K48" s="299"/>
    </row>
    <row r="49" s="1" customFormat="1" ht="15" customHeight="1">
      <c r="B49" s="302"/>
      <c r="C49" s="303"/>
      <c r="D49" s="303"/>
      <c r="E49" s="301" t="s">
        <v>1740</v>
      </c>
      <c r="F49" s="301"/>
      <c r="G49" s="301"/>
      <c r="H49" s="301"/>
      <c r="I49" s="301"/>
      <c r="J49" s="301"/>
      <c r="K49" s="299"/>
    </row>
    <row r="50" s="1" customFormat="1" ht="15" customHeight="1">
      <c r="B50" s="302"/>
      <c r="C50" s="303"/>
      <c r="D50" s="303"/>
      <c r="E50" s="301" t="s">
        <v>1741</v>
      </c>
      <c r="F50" s="301"/>
      <c r="G50" s="301"/>
      <c r="H50" s="301"/>
      <c r="I50" s="301"/>
      <c r="J50" s="301"/>
      <c r="K50" s="299"/>
    </row>
    <row r="51" s="1" customFormat="1" ht="15" customHeight="1">
      <c r="B51" s="302"/>
      <c r="C51" s="303"/>
      <c r="D51" s="301" t="s">
        <v>1742</v>
      </c>
      <c r="E51" s="301"/>
      <c r="F51" s="301"/>
      <c r="G51" s="301"/>
      <c r="H51" s="301"/>
      <c r="I51" s="301"/>
      <c r="J51" s="301"/>
      <c r="K51" s="299"/>
    </row>
    <row r="52" s="1" customFormat="1" ht="25.5" customHeight="1">
      <c r="B52" s="297"/>
      <c r="C52" s="298" t="s">
        <v>1743</v>
      </c>
      <c r="D52" s="298"/>
      <c r="E52" s="298"/>
      <c r="F52" s="298"/>
      <c r="G52" s="298"/>
      <c r="H52" s="298"/>
      <c r="I52" s="298"/>
      <c r="J52" s="298"/>
      <c r="K52" s="299"/>
    </row>
    <row r="53" s="1" customFormat="1" ht="5.25" customHeight="1">
      <c r="B53" s="297"/>
      <c r="C53" s="300"/>
      <c r="D53" s="300"/>
      <c r="E53" s="300"/>
      <c r="F53" s="300"/>
      <c r="G53" s="300"/>
      <c r="H53" s="300"/>
      <c r="I53" s="300"/>
      <c r="J53" s="300"/>
      <c r="K53" s="299"/>
    </row>
    <row r="54" s="1" customFormat="1" ht="15" customHeight="1">
      <c r="B54" s="297"/>
      <c r="C54" s="301" t="s">
        <v>1744</v>
      </c>
      <c r="D54" s="301"/>
      <c r="E54" s="301"/>
      <c r="F54" s="301"/>
      <c r="G54" s="301"/>
      <c r="H54" s="301"/>
      <c r="I54" s="301"/>
      <c r="J54" s="301"/>
      <c r="K54" s="299"/>
    </row>
    <row r="55" s="1" customFormat="1" ht="15" customHeight="1">
      <c r="B55" s="297"/>
      <c r="C55" s="301" t="s">
        <v>1745</v>
      </c>
      <c r="D55" s="301"/>
      <c r="E55" s="301"/>
      <c r="F55" s="301"/>
      <c r="G55" s="301"/>
      <c r="H55" s="301"/>
      <c r="I55" s="301"/>
      <c r="J55" s="301"/>
      <c r="K55" s="299"/>
    </row>
    <row r="56" s="1" customFormat="1" ht="12.75" customHeight="1">
      <c r="B56" s="297"/>
      <c r="C56" s="301"/>
      <c r="D56" s="301"/>
      <c r="E56" s="301"/>
      <c r="F56" s="301"/>
      <c r="G56" s="301"/>
      <c r="H56" s="301"/>
      <c r="I56" s="301"/>
      <c r="J56" s="301"/>
      <c r="K56" s="299"/>
    </row>
    <row r="57" s="1" customFormat="1" ht="15" customHeight="1">
      <c r="B57" s="297"/>
      <c r="C57" s="301" t="s">
        <v>1746</v>
      </c>
      <c r="D57" s="301"/>
      <c r="E57" s="301"/>
      <c r="F57" s="301"/>
      <c r="G57" s="301"/>
      <c r="H57" s="301"/>
      <c r="I57" s="301"/>
      <c r="J57" s="301"/>
      <c r="K57" s="299"/>
    </row>
    <row r="58" s="1" customFormat="1" ht="15" customHeight="1">
      <c r="B58" s="297"/>
      <c r="C58" s="303"/>
      <c r="D58" s="301" t="s">
        <v>1747</v>
      </c>
      <c r="E58" s="301"/>
      <c r="F58" s="301"/>
      <c r="G58" s="301"/>
      <c r="H58" s="301"/>
      <c r="I58" s="301"/>
      <c r="J58" s="301"/>
      <c r="K58" s="299"/>
    </row>
    <row r="59" s="1" customFormat="1" ht="15" customHeight="1">
      <c r="B59" s="297"/>
      <c r="C59" s="303"/>
      <c r="D59" s="301" t="s">
        <v>1748</v>
      </c>
      <c r="E59" s="301"/>
      <c r="F59" s="301"/>
      <c r="G59" s="301"/>
      <c r="H59" s="301"/>
      <c r="I59" s="301"/>
      <c r="J59" s="301"/>
      <c r="K59" s="299"/>
    </row>
    <row r="60" s="1" customFormat="1" ht="15" customHeight="1">
      <c r="B60" s="297"/>
      <c r="C60" s="303"/>
      <c r="D60" s="301" t="s">
        <v>1749</v>
      </c>
      <c r="E60" s="301"/>
      <c r="F60" s="301"/>
      <c r="G60" s="301"/>
      <c r="H60" s="301"/>
      <c r="I60" s="301"/>
      <c r="J60" s="301"/>
      <c r="K60" s="299"/>
    </row>
    <row r="61" s="1" customFormat="1" ht="15" customHeight="1">
      <c r="B61" s="297"/>
      <c r="C61" s="303"/>
      <c r="D61" s="301" t="s">
        <v>1750</v>
      </c>
      <c r="E61" s="301"/>
      <c r="F61" s="301"/>
      <c r="G61" s="301"/>
      <c r="H61" s="301"/>
      <c r="I61" s="301"/>
      <c r="J61" s="301"/>
      <c r="K61" s="299"/>
    </row>
    <row r="62" s="1" customFormat="1" ht="15" customHeight="1">
      <c r="B62" s="297"/>
      <c r="C62" s="303"/>
      <c r="D62" s="306" t="s">
        <v>1751</v>
      </c>
      <c r="E62" s="306"/>
      <c r="F62" s="306"/>
      <c r="G62" s="306"/>
      <c r="H62" s="306"/>
      <c r="I62" s="306"/>
      <c r="J62" s="306"/>
      <c r="K62" s="299"/>
    </row>
    <row r="63" s="1" customFormat="1" ht="15" customHeight="1">
      <c r="B63" s="297"/>
      <c r="C63" s="303"/>
      <c r="D63" s="301" t="s">
        <v>1752</v>
      </c>
      <c r="E63" s="301"/>
      <c r="F63" s="301"/>
      <c r="G63" s="301"/>
      <c r="H63" s="301"/>
      <c r="I63" s="301"/>
      <c r="J63" s="301"/>
      <c r="K63" s="299"/>
    </row>
    <row r="64" s="1" customFormat="1" ht="12.75" customHeight="1">
      <c r="B64" s="297"/>
      <c r="C64" s="303"/>
      <c r="D64" s="303"/>
      <c r="E64" s="307"/>
      <c r="F64" s="303"/>
      <c r="G64" s="303"/>
      <c r="H64" s="303"/>
      <c r="I64" s="303"/>
      <c r="J64" s="303"/>
      <c r="K64" s="299"/>
    </row>
    <row r="65" s="1" customFormat="1" ht="15" customHeight="1">
      <c r="B65" s="297"/>
      <c r="C65" s="303"/>
      <c r="D65" s="301" t="s">
        <v>1753</v>
      </c>
      <c r="E65" s="301"/>
      <c r="F65" s="301"/>
      <c r="G65" s="301"/>
      <c r="H65" s="301"/>
      <c r="I65" s="301"/>
      <c r="J65" s="301"/>
      <c r="K65" s="299"/>
    </row>
    <row r="66" s="1" customFormat="1" ht="15" customHeight="1">
      <c r="B66" s="297"/>
      <c r="C66" s="303"/>
      <c r="D66" s="306" t="s">
        <v>1754</v>
      </c>
      <c r="E66" s="306"/>
      <c r="F66" s="306"/>
      <c r="G66" s="306"/>
      <c r="H66" s="306"/>
      <c r="I66" s="306"/>
      <c r="J66" s="306"/>
      <c r="K66" s="299"/>
    </row>
    <row r="67" s="1" customFormat="1" ht="15" customHeight="1">
      <c r="B67" s="297"/>
      <c r="C67" s="303"/>
      <c r="D67" s="301" t="s">
        <v>1755</v>
      </c>
      <c r="E67" s="301"/>
      <c r="F67" s="301"/>
      <c r="G67" s="301"/>
      <c r="H67" s="301"/>
      <c r="I67" s="301"/>
      <c r="J67" s="301"/>
      <c r="K67" s="299"/>
    </row>
    <row r="68" s="1" customFormat="1" ht="15" customHeight="1">
      <c r="B68" s="297"/>
      <c r="C68" s="303"/>
      <c r="D68" s="301" t="s">
        <v>1756</v>
      </c>
      <c r="E68" s="301"/>
      <c r="F68" s="301"/>
      <c r="G68" s="301"/>
      <c r="H68" s="301"/>
      <c r="I68" s="301"/>
      <c r="J68" s="301"/>
      <c r="K68" s="299"/>
    </row>
    <row r="69" s="1" customFormat="1" ht="15" customHeight="1">
      <c r="B69" s="297"/>
      <c r="C69" s="303"/>
      <c r="D69" s="301" t="s">
        <v>1757</v>
      </c>
      <c r="E69" s="301"/>
      <c r="F69" s="301"/>
      <c r="G69" s="301"/>
      <c r="H69" s="301"/>
      <c r="I69" s="301"/>
      <c r="J69" s="301"/>
      <c r="K69" s="299"/>
    </row>
    <row r="70" s="1" customFormat="1" ht="15" customHeight="1">
      <c r="B70" s="297"/>
      <c r="C70" s="303"/>
      <c r="D70" s="301" t="s">
        <v>1758</v>
      </c>
      <c r="E70" s="301"/>
      <c r="F70" s="301"/>
      <c r="G70" s="301"/>
      <c r="H70" s="301"/>
      <c r="I70" s="301"/>
      <c r="J70" s="301"/>
      <c r="K70" s="299"/>
    </row>
    <row r="71" s="1" customFormat="1" ht="12.75" customHeight="1">
      <c r="B71" s="308"/>
      <c r="C71" s="309"/>
      <c r="D71" s="309"/>
      <c r="E71" s="309"/>
      <c r="F71" s="309"/>
      <c r="G71" s="309"/>
      <c r="H71" s="309"/>
      <c r="I71" s="309"/>
      <c r="J71" s="309"/>
      <c r="K71" s="310"/>
    </row>
    <row r="72" s="1" customFormat="1" ht="18.75" customHeight="1">
      <c r="B72" s="311"/>
      <c r="C72" s="311"/>
      <c r="D72" s="311"/>
      <c r="E72" s="311"/>
      <c r="F72" s="311"/>
      <c r="G72" s="311"/>
      <c r="H72" s="311"/>
      <c r="I72" s="311"/>
      <c r="J72" s="311"/>
      <c r="K72" s="312"/>
    </row>
    <row r="73" s="1" customFormat="1" ht="18.75" customHeight="1">
      <c r="B73" s="312"/>
      <c r="C73" s="312"/>
      <c r="D73" s="312"/>
      <c r="E73" s="312"/>
      <c r="F73" s="312"/>
      <c r="G73" s="312"/>
      <c r="H73" s="312"/>
      <c r="I73" s="312"/>
      <c r="J73" s="312"/>
      <c r="K73" s="312"/>
    </row>
    <row r="74" s="1" customFormat="1" ht="7.5" customHeight="1">
      <c r="B74" s="313"/>
      <c r="C74" s="314"/>
      <c r="D74" s="314"/>
      <c r="E74" s="314"/>
      <c r="F74" s="314"/>
      <c r="G74" s="314"/>
      <c r="H74" s="314"/>
      <c r="I74" s="314"/>
      <c r="J74" s="314"/>
      <c r="K74" s="315"/>
    </row>
    <row r="75" s="1" customFormat="1" ht="45" customHeight="1">
      <c r="B75" s="316"/>
      <c r="C75" s="317" t="s">
        <v>1759</v>
      </c>
      <c r="D75" s="317"/>
      <c r="E75" s="317"/>
      <c r="F75" s="317"/>
      <c r="G75" s="317"/>
      <c r="H75" s="317"/>
      <c r="I75" s="317"/>
      <c r="J75" s="317"/>
      <c r="K75" s="318"/>
    </row>
    <row r="76" s="1" customFormat="1" ht="17.25" customHeight="1">
      <c r="B76" s="316"/>
      <c r="C76" s="319" t="s">
        <v>1760</v>
      </c>
      <c r="D76" s="319"/>
      <c r="E76" s="319"/>
      <c r="F76" s="319" t="s">
        <v>1761</v>
      </c>
      <c r="G76" s="320"/>
      <c r="H76" s="319" t="s">
        <v>51</v>
      </c>
      <c r="I76" s="319" t="s">
        <v>54</v>
      </c>
      <c r="J76" s="319" t="s">
        <v>1762</v>
      </c>
      <c r="K76" s="318"/>
    </row>
    <row r="77" s="1" customFormat="1" ht="17.25" customHeight="1">
      <c r="B77" s="316"/>
      <c r="C77" s="321" t="s">
        <v>1763</v>
      </c>
      <c r="D77" s="321"/>
      <c r="E77" s="321"/>
      <c r="F77" s="322" t="s">
        <v>1764</v>
      </c>
      <c r="G77" s="323"/>
      <c r="H77" s="321"/>
      <c r="I77" s="321"/>
      <c r="J77" s="321" t="s">
        <v>1765</v>
      </c>
      <c r="K77" s="318"/>
    </row>
    <row r="78" s="1" customFormat="1" ht="5.25" customHeight="1">
      <c r="B78" s="316"/>
      <c r="C78" s="324"/>
      <c r="D78" s="324"/>
      <c r="E78" s="324"/>
      <c r="F78" s="324"/>
      <c r="G78" s="325"/>
      <c r="H78" s="324"/>
      <c r="I78" s="324"/>
      <c r="J78" s="324"/>
      <c r="K78" s="318"/>
    </row>
    <row r="79" s="1" customFormat="1" ht="15" customHeight="1">
      <c r="B79" s="316"/>
      <c r="C79" s="304" t="s">
        <v>50</v>
      </c>
      <c r="D79" s="324"/>
      <c r="E79" s="324"/>
      <c r="F79" s="326" t="s">
        <v>1766</v>
      </c>
      <c r="G79" s="325"/>
      <c r="H79" s="304" t="s">
        <v>1767</v>
      </c>
      <c r="I79" s="304" t="s">
        <v>1768</v>
      </c>
      <c r="J79" s="304">
        <v>20</v>
      </c>
      <c r="K79" s="318"/>
    </row>
    <row r="80" s="1" customFormat="1" ht="15" customHeight="1">
      <c r="B80" s="316"/>
      <c r="C80" s="304" t="s">
        <v>1769</v>
      </c>
      <c r="D80" s="304"/>
      <c r="E80" s="304"/>
      <c r="F80" s="326" t="s">
        <v>1766</v>
      </c>
      <c r="G80" s="325"/>
      <c r="H80" s="304" t="s">
        <v>1770</v>
      </c>
      <c r="I80" s="304" t="s">
        <v>1768</v>
      </c>
      <c r="J80" s="304">
        <v>120</v>
      </c>
      <c r="K80" s="318"/>
    </row>
    <row r="81" s="1" customFormat="1" ht="15" customHeight="1">
      <c r="B81" s="327"/>
      <c r="C81" s="304" t="s">
        <v>1771</v>
      </c>
      <c r="D81" s="304"/>
      <c r="E81" s="304"/>
      <c r="F81" s="326" t="s">
        <v>1772</v>
      </c>
      <c r="G81" s="325"/>
      <c r="H81" s="304" t="s">
        <v>1773</v>
      </c>
      <c r="I81" s="304" t="s">
        <v>1768</v>
      </c>
      <c r="J81" s="304">
        <v>50</v>
      </c>
      <c r="K81" s="318"/>
    </row>
    <row r="82" s="1" customFormat="1" ht="15" customHeight="1">
      <c r="B82" s="327"/>
      <c r="C82" s="304" t="s">
        <v>1774</v>
      </c>
      <c r="D82" s="304"/>
      <c r="E82" s="304"/>
      <c r="F82" s="326" t="s">
        <v>1766</v>
      </c>
      <c r="G82" s="325"/>
      <c r="H82" s="304" t="s">
        <v>1775</v>
      </c>
      <c r="I82" s="304" t="s">
        <v>1776</v>
      </c>
      <c r="J82" s="304"/>
      <c r="K82" s="318"/>
    </row>
    <row r="83" s="1" customFormat="1" ht="15" customHeight="1">
      <c r="B83" s="327"/>
      <c r="C83" s="328" t="s">
        <v>1777</v>
      </c>
      <c r="D83" s="328"/>
      <c r="E83" s="328"/>
      <c r="F83" s="329" t="s">
        <v>1772</v>
      </c>
      <c r="G83" s="328"/>
      <c r="H83" s="328" t="s">
        <v>1778</v>
      </c>
      <c r="I83" s="328" t="s">
        <v>1768</v>
      </c>
      <c r="J83" s="328">
        <v>15</v>
      </c>
      <c r="K83" s="318"/>
    </row>
    <row r="84" s="1" customFormat="1" ht="15" customHeight="1">
      <c r="B84" s="327"/>
      <c r="C84" s="328" t="s">
        <v>1779</v>
      </c>
      <c r="D84" s="328"/>
      <c r="E84" s="328"/>
      <c r="F84" s="329" t="s">
        <v>1772</v>
      </c>
      <c r="G84" s="328"/>
      <c r="H84" s="328" t="s">
        <v>1780</v>
      </c>
      <c r="I84" s="328" t="s">
        <v>1768</v>
      </c>
      <c r="J84" s="328">
        <v>15</v>
      </c>
      <c r="K84" s="318"/>
    </row>
    <row r="85" s="1" customFormat="1" ht="15" customHeight="1">
      <c r="B85" s="327"/>
      <c r="C85" s="328" t="s">
        <v>1781</v>
      </c>
      <c r="D85" s="328"/>
      <c r="E85" s="328"/>
      <c r="F85" s="329" t="s">
        <v>1772</v>
      </c>
      <c r="G85" s="328"/>
      <c r="H85" s="328" t="s">
        <v>1782</v>
      </c>
      <c r="I85" s="328" t="s">
        <v>1768</v>
      </c>
      <c r="J85" s="328">
        <v>20</v>
      </c>
      <c r="K85" s="318"/>
    </row>
    <row r="86" s="1" customFormat="1" ht="15" customHeight="1">
      <c r="B86" s="327"/>
      <c r="C86" s="328" t="s">
        <v>1783</v>
      </c>
      <c r="D86" s="328"/>
      <c r="E86" s="328"/>
      <c r="F86" s="329" t="s">
        <v>1772</v>
      </c>
      <c r="G86" s="328"/>
      <c r="H86" s="328" t="s">
        <v>1784</v>
      </c>
      <c r="I86" s="328" t="s">
        <v>1768</v>
      </c>
      <c r="J86" s="328">
        <v>20</v>
      </c>
      <c r="K86" s="318"/>
    </row>
    <row r="87" s="1" customFormat="1" ht="15" customHeight="1">
      <c r="B87" s="327"/>
      <c r="C87" s="304" t="s">
        <v>1785</v>
      </c>
      <c r="D87" s="304"/>
      <c r="E87" s="304"/>
      <c r="F87" s="326" t="s">
        <v>1772</v>
      </c>
      <c r="G87" s="325"/>
      <c r="H87" s="304" t="s">
        <v>1786</v>
      </c>
      <c r="I87" s="304" t="s">
        <v>1768</v>
      </c>
      <c r="J87" s="304">
        <v>50</v>
      </c>
      <c r="K87" s="318"/>
    </row>
    <row r="88" s="1" customFormat="1" ht="15" customHeight="1">
      <c r="B88" s="327"/>
      <c r="C88" s="304" t="s">
        <v>1787</v>
      </c>
      <c r="D88" s="304"/>
      <c r="E88" s="304"/>
      <c r="F88" s="326" t="s">
        <v>1772</v>
      </c>
      <c r="G88" s="325"/>
      <c r="H88" s="304" t="s">
        <v>1788</v>
      </c>
      <c r="I88" s="304" t="s">
        <v>1768</v>
      </c>
      <c r="J88" s="304">
        <v>20</v>
      </c>
      <c r="K88" s="318"/>
    </row>
    <row r="89" s="1" customFormat="1" ht="15" customHeight="1">
      <c r="B89" s="327"/>
      <c r="C89" s="304" t="s">
        <v>1789</v>
      </c>
      <c r="D89" s="304"/>
      <c r="E89" s="304"/>
      <c r="F89" s="326" t="s">
        <v>1772</v>
      </c>
      <c r="G89" s="325"/>
      <c r="H89" s="304" t="s">
        <v>1790</v>
      </c>
      <c r="I89" s="304" t="s">
        <v>1768</v>
      </c>
      <c r="J89" s="304">
        <v>20</v>
      </c>
      <c r="K89" s="318"/>
    </row>
    <row r="90" s="1" customFormat="1" ht="15" customHeight="1">
      <c r="B90" s="327"/>
      <c r="C90" s="304" t="s">
        <v>1791</v>
      </c>
      <c r="D90" s="304"/>
      <c r="E90" s="304"/>
      <c r="F90" s="326" t="s">
        <v>1772</v>
      </c>
      <c r="G90" s="325"/>
      <c r="H90" s="304" t="s">
        <v>1792</v>
      </c>
      <c r="I90" s="304" t="s">
        <v>1768</v>
      </c>
      <c r="J90" s="304">
        <v>50</v>
      </c>
      <c r="K90" s="318"/>
    </row>
    <row r="91" s="1" customFormat="1" ht="15" customHeight="1">
      <c r="B91" s="327"/>
      <c r="C91" s="304" t="s">
        <v>1793</v>
      </c>
      <c r="D91" s="304"/>
      <c r="E91" s="304"/>
      <c r="F91" s="326" t="s">
        <v>1772</v>
      </c>
      <c r="G91" s="325"/>
      <c r="H91" s="304" t="s">
        <v>1793</v>
      </c>
      <c r="I91" s="304" t="s">
        <v>1768</v>
      </c>
      <c r="J91" s="304">
        <v>50</v>
      </c>
      <c r="K91" s="318"/>
    </row>
    <row r="92" s="1" customFormat="1" ht="15" customHeight="1">
      <c r="B92" s="327"/>
      <c r="C92" s="304" t="s">
        <v>1794</v>
      </c>
      <c r="D92" s="304"/>
      <c r="E92" s="304"/>
      <c r="F92" s="326" t="s">
        <v>1772</v>
      </c>
      <c r="G92" s="325"/>
      <c r="H92" s="304" t="s">
        <v>1795</v>
      </c>
      <c r="I92" s="304" t="s">
        <v>1768</v>
      </c>
      <c r="J92" s="304">
        <v>255</v>
      </c>
      <c r="K92" s="318"/>
    </row>
    <row r="93" s="1" customFormat="1" ht="15" customHeight="1">
      <c r="B93" s="327"/>
      <c r="C93" s="304" t="s">
        <v>1796</v>
      </c>
      <c r="D93" s="304"/>
      <c r="E93" s="304"/>
      <c r="F93" s="326" t="s">
        <v>1766</v>
      </c>
      <c r="G93" s="325"/>
      <c r="H93" s="304" t="s">
        <v>1797</v>
      </c>
      <c r="I93" s="304" t="s">
        <v>1798</v>
      </c>
      <c r="J93" s="304"/>
      <c r="K93" s="318"/>
    </row>
    <row r="94" s="1" customFormat="1" ht="15" customHeight="1">
      <c r="B94" s="327"/>
      <c r="C94" s="304" t="s">
        <v>1799</v>
      </c>
      <c r="D94" s="304"/>
      <c r="E94" s="304"/>
      <c r="F94" s="326" t="s">
        <v>1766</v>
      </c>
      <c r="G94" s="325"/>
      <c r="H94" s="304" t="s">
        <v>1800</v>
      </c>
      <c r="I94" s="304" t="s">
        <v>1801</v>
      </c>
      <c r="J94" s="304"/>
      <c r="K94" s="318"/>
    </row>
    <row r="95" s="1" customFormat="1" ht="15" customHeight="1">
      <c r="B95" s="327"/>
      <c r="C95" s="304" t="s">
        <v>1802</v>
      </c>
      <c r="D95" s="304"/>
      <c r="E95" s="304"/>
      <c r="F95" s="326" t="s">
        <v>1766</v>
      </c>
      <c r="G95" s="325"/>
      <c r="H95" s="304" t="s">
        <v>1802</v>
      </c>
      <c r="I95" s="304" t="s">
        <v>1801</v>
      </c>
      <c r="J95" s="304"/>
      <c r="K95" s="318"/>
    </row>
    <row r="96" s="1" customFormat="1" ht="15" customHeight="1">
      <c r="B96" s="327"/>
      <c r="C96" s="304" t="s">
        <v>35</v>
      </c>
      <c r="D96" s="304"/>
      <c r="E96" s="304"/>
      <c r="F96" s="326" t="s">
        <v>1766</v>
      </c>
      <c r="G96" s="325"/>
      <c r="H96" s="304" t="s">
        <v>1803</v>
      </c>
      <c r="I96" s="304" t="s">
        <v>1801</v>
      </c>
      <c r="J96" s="304"/>
      <c r="K96" s="318"/>
    </row>
    <row r="97" s="1" customFormat="1" ht="15" customHeight="1">
      <c r="B97" s="327"/>
      <c r="C97" s="304" t="s">
        <v>45</v>
      </c>
      <c r="D97" s="304"/>
      <c r="E97" s="304"/>
      <c r="F97" s="326" t="s">
        <v>1766</v>
      </c>
      <c r="G97" s="325"/>
      <c r="H97" s="304" t="s">
        <v>1804</v>
      </c>
      <c r="I97" s="304" t="s">
        <v>1801</v>
      </c>
      <c r="J97" s="304"/>
      <c r="K97" s="318"/>
    </row>
    <row r="98" s="1" customFormat="1" ht="15" customHeight="1">
      <c r="B98" s="330"/>
      <c r="C98" s="331"/>
      <c r="D98" s="331"/>
      <c r="E98" s="331"/>
      <c r="F98" s="331"/>
      <c r="G98" s="331"/>
      <c r="H98" s="331"/>
      <c r="I98" s="331"/>
      <c r="J98" s="331"/>
      <c r="K98" s="332"/>
    </row>
    <row r="99" s="1" customFormat="1" ht="18.75" customHeight="1">
      <c r="B99" s="333"/>
      <c r="C99" s="334"/>
      <c r="D99" s="334"/>
      <c r="E99" s="334"/>
      <c r="F99" s="334"/>
      <c r="G99" s="334"/>
      <c r="H99" s="334"/>
      <c r="I99" s="334"/>
      <c r="J99" s="334"/>
      <c r="K99" s="333"/>
    </row>
    <row r="100" s="1" customFormat="1" ht="18.75" customHeight="1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</row>
    <row r="101" s="1" customFormat="1" ht="7.5" customHeight="1">
      <c r="B101" s="313"/>
      <c r="C101" s="314"/>
      <c r="D101" s="314"/>
      <c r="E101" s="314"/>
      <c r="F101" s="314"/>
      <c r="G101" s="314"/>
      <c r="H101" s="314"/>
      <c r="I101" s="314"/>
      <c r="J101" s="314"/>
      <c r="K101" s="315"/>
    </row>
    <row r="102" s="1" customFormat="1" ht="45" customHeight="1">
      <c r="B102" s="316"/>
      <c r="C102" s="317" t="s">
        <v>1805</v>
      </c>
      <c r="D102" s="317"/>
      <c r="E102" s="317"/>
      <c r="F102" s="317"/>
      <c r="G102" s="317"/>
      <c r="H102" s="317"/>
      <c r="I102" s="317"/>
      <c r="J102" s="317"/>
      <c r="K102" s="318"/>
    </row>
    <row r="103" s="1" customFormat="1" ht="17.25" customHeight="1">
      <c r="B103" s="316"/>
      <c r="C103" s="319" t="s">
        <v>1760</v>
      </c>
      <c r="D103" s="319"/>
      <c r="E103" s="319"/>
      <c r="F103" s="319" t="s">
        <v>1761</v>
      </c>
      <c r="G103" s="320"/>
      <c r="H103" s="319" t="s">
        <v>51</v>
      </c>
      <c r="I103" s="319" t="s">
        <v>54</v>
      </c>
      <c r="J103" s="319" t="s">
        <v>1762</v>
      </c>
      <c r="K103" s="318"/>
    </row>
    <row r="104" s="1" customFormat="1" ht="17.25" customHeight="1">
      <c r="B104" s="316"/>
      <c r="C104" s="321" t="s">
        <v>1763</v>
      </c>
      <c r="D104" s="321"/>
      <c r="E104" s="321"/>
      <c r="F104" s="322" t="s">
        <v>1764</v>
      </c>
      <c r="G104" s="323"/>
      <c r="H104" s="321"/>
      <c r="I104" s="321"/>
      <c r="J104" s="321" t="s">
        <v>1765</v>
      </c>
      <c r="K104" s="318"/>
    </row>
    <row r="105" s="1" customFormat="1" ht="5.25" customHeight="1">
      <c r="B105" s="316"/>
      <c r="C105" s="319"/>
      <c r="D105" s="319"/>
      <c r="E105" s="319"/>
      <c r="F105" s="319"/>
      <c r="G105" s="335"/>
      <c r="H105" s="319"/>
      <c r="I105" s="319"/>
      <c r="J105" s="319"/>
      <c r="K105" s="318"/>
    </row>
    <row r="106" s="1" customFormat="1" ht="15" customHeight="1">
      <c r="B106" s="316"/>
      <c r="C106" s="304" t="s">
        <v>50</v>
      </c>
      <c r="D106" s="324"/>
      <c r="E106" s="324"/>
      <c r="F106" s="326" t="s">
        <v>1766</v>
      </c>
      <c r="G106" s="335"/>
      <c r="H106" s="304" t="s">
        <v>1806</v>
      </c>
      <c r="I106" s="304" t="s">
        <v>1768</v>
      </c>
      <c r="J106" s="304">
        <v>20</v>
      </c>
      <c r="K106" s="318"/>
    </row>
    <row r="107" s="1" customFormat="1" ht="15" customHeight="1">
      <c r="B107" s="316"/>
      <c r="C107" s="304" t="s">
        <v>1769</v>
      </c>
      <c r="D107" s="304"/>
      <c r="E107" s="304"/>
      <c r="F107" s="326" t="s">
        <v>1766</v>
      </c>
      <c r="G107" s="304"/>
      <c r="H107" s="304" t="s">
        <v>1806</v>
      </c>
      <c r="I107" s="304" t="s">
        <v>1768</v>
      </c>
      <c r="J107" s="304">
        <v>120</v>
      </c>
      <c r="K107" s="318"/>
    </row>
    <row r="108" s="1" customFormat="1" ht="15" customHeight="1">
      <c r="B108" s="327"/>
      <c r="C108" s="304" t="s">
        <v>1771</v>
      </c>
      <c r="D108" s="304"/>
      <c r="E108" s="304"/>
      <c r="F108" s="326" t="s">
        <v>1772</v>
      </c>
      <c r="G108" s="304"/>
      <c r="H108" s="304" t="s">
        <v>1806</v>
      </c>
      <c r="I108" s="304" t="s">
        <v>1768</v>
      </c>
      <c r="J108" s="304">
        <v>50</v>
      </c>
      <c r="K108" s="318"/>
    </row>
    <row r="109" s="1" customFormat="1" ht="15" customHeight="1">
      <c r="B109" s="327"/>
      <c r="C109" s="304" t="s">
        <v>1774</v>
      </c>
      <c r="D109" s="304"/>
      <c r="E109" s="304"/>
      <c r="F109" s="326" t="s">
        <v>1766</v>
      </c>
      <c r="G109" s="304"/>
      <c r="H109" s="304" t="s">
        <v>1806</v>
      </c>
      <c r="I109" s="304" t="s">
        <v>1776</v>
      </c>
      <c r="J109" s="304"/>
      <c r="K109" s="318"/>
    </row>
    <row r="110" s="1" customFormat="1" ht="15" customHeight="1">
      <c r="B110" s="327"/>
      <c r="C110" s="304" t="s">
        <v>1785</v>
      </c>
      <c r="D110" s="304"/>
      <c r="E110" s="304"/>
      <c r="F110" s="326" t="s">
        <v>1772</v>
      </c>
      <c r="G110" s="304"/>
      <c r="H110" s="304" t="s">
        <v>1806</v>
      </c>
      <c r="I110" s="304" t="s">
        <v>1768</v>
      </c>
      <c r="J110" s="304">
        <v>50</v>
      </c>
      <c r="K110" s="318"/>
    </row>
    <row r="111" s="1" customFormat="1" ht="15" customHeight="1">
      <c r="B111" s="327"/>
      <c r="C111" s="304" t="s">
        <v>1793</v>
      </c>
      <c r="D111" s="304"/>
      <c r="E111" s="304"/>
      <c r="F111" s="326" t="s">
        <v>1772</v>
      </c>
      <c r="G111" s="304"/>
      <c r="H111" s="304" t="s">
        <v>1806</v>
      </c>
      <c r="I111" s="304" t="s">
        <v>1768</v>
      </c>
      <c r="J111" s="304">
        <v>50</v>
      </c>
      <c r="K111" s="318"/>
    </row>
    <row r="112" s="1" customFormat="1" ht="15" customHeight="1">
      <c r="B112" s="327"/>
      <c r="C112" s="304" t="s">
        <v>1791</v>
      </c>
      <c r="D112" s="304"/>
      <c r="E112" s="304"/>
      <c r="F112" s="326" t="s">
        <v>1772</v>
      </c>
      <c r="G112" s="304"/>
      <c r="H112" s="304" t="s">
        <v>1806</v>
      </c>
      <c r="I112" s="304" t="s">
        <v>1768</v>
      </c>
      <c r="J112" s="304">
        <v>50</v>
      </c>
      <c r="K112" s="318"/>
    </row>
    <row r="113" s="1" customFormat="1" ht="15" customHeight="1">
      <c r="B113" s="327"/>
      <c r="C113" s="304" t="s">
        <v>50</v>
      </c>
      <c r="D113" s="304"/>
      <c r="E113" s="304"/>
      <c r="F113" s="326" t="s">
        <v>1766</v>
      </c>
      <c r="G113" s="304"/>
      <c r="H113" s="304" t="s">
        <v>1807</v>
      </c>
      <c r="I113" s="304" t="s">
        <v>1768</v>
      </c>
      <c r="J113" s="304">
        <v>20</v>
      </c>
      <c r="K113" s="318"/>
    </row>
    <row r="114" s="1" customFormat="1" ht="15" customHeight="1">
      <c r="B114" s="327"/>
      <c r="C114" s="304" t="s">
        <v>1808</v>
      </c>
      <c r="D114" s="304"/>
      <c r="E114" s="304"/>
      <c r="F114" s="326" t="s">
        <v>1766</v>
      </c>
      <c r="G114" s="304"/>
      <c r="H114" s="304" t="s">
        <v>1809</v>
      </c>
      <c r="I114" s="304" t="s">
        <v>1768</v>
      </c>
      <c r="J114" s="304">
        <v>120</v>
      </c>
      <c r="K114" s="318"/>
    </row>
    <row r="115" s="1" customFormat="1" ht="15" customHeight="1">
      <c r="B115" s="327"/>
      <c r="C115" s="304" t="s">
        <v>35</v>
      </c>
      <c r="D115" s="304"/>
      <c r="E115" s="304"/>
      <c r="F115" s="326" t="s">
        <v>1766</v>
      </c>
      <c r="G115" s="304"/>
      <c r="H115" s="304" t="s">
        <v>1810</v>
      </c>
      <c r="I115" s="304" t="s">
        <v>1801</v>
      </c>
      <c r="J115" s="304"/>
      <c r="K115" s="318"/>
    </row>
    <row r="116" s="1" customFormat="1" ht="15" customHeight="1">
      <c r="B116" s="327"/>
      <c r="C116" s="304" t="s">
        <v>45</v>
      </c>
      <c r="D116" s="304"/>
      <c r="E116" s="304"/>
      <c r="F116" s="326" t="s">
        <v>1766</v>
      </c>
      <c r="G116" s="304"/>
      <c r="H116" s="304" t="s">
        <v>1811</v>
      </c>
      <c r="I116" s="304" t="s">
        <v>1801</v>
      </c>
      <c r="J116" s="304"/>
      <c r="K116" s="318"/>
    </row>
    <row r="117" s="1" customFormat="1" ht="15" customHeight="1">
      <c r="B117" s="327"/>
      <c r="C117" s="304" t="s">
        <v>54</v>
      </c>
      <c r="D117" s="304"/>
      <c r="E117" s="304"/>
      <c r="F117" s="326" t="s">
        <v>1766</v>
      </c>
      <c r="G117" s="304"/>
      <c r="H117" s="304" t="s">
        <v>1812</v>
      </c>
      <c r="I117" s="304" t="s">
        <v>1813</v>
      </c>
      <c r="J117" s="304"/>
      <c r="K117" s="318"/>
    </row>
    <row r="118" s="1" customFormat="1" ht="15" customHeight="1">
      <c r="B118" s="330"/>
      <c r="C118" s="336"/>
      <c r="D118" s="336"/>
      <c r="E118" s="336"/>
      <c r="F118" s="336"/>
      <c r="G118" s="336"/>
      <c r="H118" s="336"/>
      <c r="I118" s="336"/>
      <c r="J118" s="336"/>
      <c r="K118" s="332"/>
    </row>
    <row r="119" s="1" customFormat="1" ht="18.75" customHeight="1">
      <c r="B119" s="337"/>
      <c r="C119" s="301"/>
      <c r="D119" s="301"/>
      <c r="E119" s="301"/>
      <c r="F119" s="338"/>
      <c r="G119" s="301"/>
      <c r="H119" s="301"/>
      <c r="I119" s="301"/>
      <c r="J119" s="301"/>
      <c r="K119" s="337"/>
    </row>
    <row r="120" s="1" customFormat="1" ht="18.75" customHeight="1"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</row>
    <row r="121" s="1" customFormat="1" ht="7.5" customHeight="1">
      <c r="B121" s="339"/>
      <c r="C121" s="340"/>
      <c r="D121" s="340"/>
      <c r="E121" s="340"/>
      <c r="F121" s="340"/>
      <c r="G121" s="340"/>
      <c r="H121" s="340"/>
      <c r="I121" s="340"/>
      <c r="J121" s="340"/>
      <c r="K121" s="341"/>
    </row>
    <row r="122" s="1" customFormat="1" ht="45" customHeight="1">
      <c r="B122" s="342"/>
      <c r="C122" s="295" t="s">
        <v>1814</v>
      </c>
      <c r="D122" s="295"/>
      <c r="E122" s="295"/>
      <c r="F122" s="295"/>
      <c r="G122" s="295"/>
      <c r="H122" s="295"/>
      <c r="I122" s="295"/>
      <c r="J122" s="295"/>
      <c r="K122" s="343"/>
    </row>
    <row r="123" s="1" customFormat="1" ht="17.25" customHeight="1">
      <c r="B123" s="344"/>
      <c r="C123" s="319" t="s">
        <v>1760</v>
      </c>
      <c r="D123" s="319"/>
      <c r="E123" s="319"/>
      <c r="F123" s="319" t="s">
        <v>1761</v>
      </c>
      <c r="G123" s="320"/>
      <c r="H123" s="319" t="s">
        <v>51</v>
      </c>
      <c r="I123" s="319" t="s">
        <v>54</v>
      </c>
      <c r="J123" s="319" t="s">
        <v>1762</v>
      </c>
      <c r="K123" s="345"/>
    </row>
    <row r="124" s="1" customFormat="1" ht="17.25" customHeight="1">
      <c r="B124" s="344"/>
      <c r="C124" s="321" t="s">
        <v>1763</v>
      </c>
      <c r="D124" s="321"/>
      <c r="E124" s="321"/>
      <c r="F124" s="322" t="s">
        <v>1764</v>
      </c>
      <c r="G124" s="323"/>
      <c r="H124" s="321"/>
      <c r="I124" s="321"/>
      <c r="J124" s="321" t="s">
        <v>1765</v>
      </c>
      <c r="K124" s="345"/>
    </row>
    <row r="125" s="1" customFormat="1" ht="5.25" customHeight="1">
      <c r="B125" s="346"/>
      <c r="C125" s="324"/>
      <c r="D125" s="324"/>
      <c r="E125" s="324"/>
      <c r="F125" s="324"/>
      <c r="G125" s="304"/>
      <c r="H125" s="324"/>
      <c r="I125" s="324"/>
      <c r="J125" s="324"/>
      <c r="K125" s="347"/>
    </row>
    <row r="126" s="1" customFormat="1" ht="15" customHeight="1">
      <c r="B126" s="346"/>
      <c r="C126" s="304" t="s">
        <v>1769</v>
      </c>
      <c r="D126" s="324"/>
      <c r="E126" s="324"/>
      <c r="F126" s="326" t="s">
        <v>1766</v>
      </c>
      <c r="G126" s="304"/>
      <c r="H126" s="304" t="s">
        <v>1806</v>
      </c>
      <c r="I126" s="304" t="s">
        <v>1768</v>
      </c>
      <c r="J126" s="304">
        <v>120</v>
      </c>
      <c r="K126" s="348"/>
    </row>
    <row r="127" s="1" customFormat="1" ht="15" customHeight="1">
      <c r="B127" s="346"/>
      <c r="C127" s="304" t="s">
        <v>1815</v>
      </c>
      <c r="D127" s="304"/>
      <c r="E127" s="304"/>
      <c r="F127" s="326" t="s">
        <v>1766</v>
      </c>
      <c r="G127" s="304"/>
      <c r="H127" s="304" t="s">
        <v>1816</v>
      </c>
      <c r="I127" s="304" t="s">
        <v>1768</v>
      </c>
      <c r="J127" s="304" t="s">
        <v>1817</v>
      </c>
      <c r="K127" s="348"/>
    </row>
    <row r="128" s="1" customFormat="1" ht="15" customHeight="1">
      <c r="B128" s="346"/>
      <c r="C128" s="304" t="s">
        <v>80</v>
      </c>
      <c r="D128" s="304"/>
      <c r="E128" s="304"/>
      <c r="F128" s="326" t="s">
        <v>1766</v>
      </c>
      <c r="G128" s="304"/>
      <c r="H128" s="304" t="s">
        <v>1818</v>
      </c>
      <c r="I128" s="304" t="s">
        <v>1768</v>
      </c>
      <c r="J128" s="304" t="s">
        <v>1817</v>
      </c>
      <c r="K128" s="348"/>
    </row>
    <row r="129" s="1" customFormat="1" ht="15" customHeight="1">
      <c r="B129" s="346"/>
      <c r="C129" s="304" t="s">
        <v>1777</v>
      </c>
      <c r="D129" s="304"/>
      <c r="E129" s="304"/>
      <c r="F129" s="326" t="s">
        <v>1772</v>
      </c>
      <c r="G129" s="304"/>
      <c r="H129" s="304" t="s">
        <v>1778</v>
      </c>
      <c r="I129" s="304" t="s">
        <v>1768</v>
      </c>
      <c r="J129" s="304">
        <v>15</v>
      </c>
      <c r="K129" s="348"/>
    </row>
    <row r="130" s="1" customFormat="1" ht="15" customHeight="1">
      <c r="B130" s="346"/>
      <c r="C130" s="328" t="s">
        <v>1779</v>
      </c>
      <c r="D130" s="328"/>
      <c r="E130" s="328"/>
      <c r="F130" s="329" t="s">
        <v>1772</v>
      </c>
      <c r="G130" s="328"/>
      <c r="H130" s="328" t="s">
        <v>1780</v>
      </c>
      <c r="I130" s="328" t="s">
        <v>1768</v>
      </c>
      <c r="J130" s="328">
        <v>15</v>
      </c>
      <c r="K130" s="348"/>
    </row>
    <row r="131" s="1" customFormat="1" ht="15" customHeight="1">
      <c r="B131" s="346"/>
      <c r="C131" s="328" t="s">
        <v>1781</v>
      </c>
      <c r="D131" s="328"/>
      <c r="E131" s="328"/>
      <c r="F131" s="329" t="s">
        <v>1772</v>
      </c>
      <c r="G131" s="328"/>
      <c r="H131" s="328" t="s">
        <v>1782</v>
      </c>
      <c r="I131" s="328" t="s">
        <v>1768</v>
      </c>
      <c r="J131" s="328">
        <v>20</v>
      </c>
      <c r="K131" s="348"/>
    </row>
    <row r="132" s="1" customFormat="1" ht="15" customHeight="1">
      <c r="B132" s="346"/>
      <c r="C132" s="328" t="s">
        <v>1783</v>
      </c>
      <c r="D132" s="328"/>
      <c r="E132" s="328"/>
      <c r="F132" s="329" t="s">
        <v>1772</v>
      </c>
      <c r="G132" s="328"/>
      <c r="H132" s="328" t="s">
        <v>1784</v>
      </c>
      <c r="I132" s="328" t="s">
        <v>1768</v>
      </c>
      <c r="J132" s="328">
        <v>20</v>
      </c>
      <c r="K132" s="348"/>
    </row>
    <row r="133" s="1" customFormat="1" ht="15" customHeight="1">
      <c r="B133" s="346"/>
      <c r="C133" s="304" t="s">
        <v>1771</v>
      </c>
      <c r="D133" s="304"/>
      <c r="E133" s="304"/>
      <c r="F133" s="326" t="s">
        <v>1772</v>
      </c>
      <c r="G133" s="304"/>
      <c r="H133" s="304" t="s">
        <v>1806</v>
      </c>
      <c r="I133" s="304" t="s">
        <v>1768</v>
      </c>
      <c r="J133" s="304">
        <v>50</v>
      </c>
      <c r="K133" s="348"/>
    </row>
    <row r="134" s="1" customFormat="1" ht="15" customHeight="1">
      <c r="B134" s="346"/>
      <c r="C134" s="304" t="s">
        <v>1785</v>
      </c>
      <c r="D134" s="304"/>
      <c r="E134" s="304"/>
      <c r="F134" s="326" t="s">
        <v>1772</v>
      </c>
      <c r="G134" s="304"/>
      <c r="H134" s="304" t="s">
        <v>1806</v>
      </c>
      <c r="I134" s="304" t="s">
        <v>1768</v>
      </c>
      <c r="J134" s="304">
        <v>50</v>
      </c>
      <c r="K134" s="348"/>
    </row>
    <row r="135" s="1" customFormat="1" ht="15" customHeight="1">
      <c r="B135" s="346"/>
      <c r="C135" s="304" t="s">
        <v>1791</v>
      </c>
      <c r="D135" s="304"/>
      <c r="E135" s="304"/>
      <c r="F135" s="326" t="s">
        <v>1772</v>
      </c>
      <c r="G135" s="304"/>
      <c r="H135" s="304" t="s">
        <v>1806</v>
      </c>
      <c r="I135" s="304" t="s">
        <v>1768</v>
      </c>
      <c r="J135" s="304">
        <v>50</v>
      </c>
      <c r="K135" s="348"/>
    </row>
    <row r="136" s="1" customFormat="1" ht="15" customHeight="1">
      <c r="B136" s="346"/>
      <c r="C136" s="304" t="s">
        <v>1793</v>
      </c>
      <c r="D136" s="304"/>
      <c r="E136" s="304"/>
      <c r="F136" s="326" t="s">
        <v>1772</v>
      </c>
      <c r="G136" s="304"/>
      <c r="H136" s="304" t="s">
        <v>1806</v>
      </c>
      <c r="I136" s="304" t="s">
        <v>1768</v>
      </c>
      <c r="J136" s="304">
        <v>50</v>
      </c>
      <c r="K136" s="348"/>
    </row>
    <row r="137" s="1" customFormat="1" ht="15" customHeight="1">
      <c r="B137" s="346"/>
      <c r="C137" s="304" t="s">
        <v>1794</v>
      </c>
      <c r="D137" s="304"/>
      <c r="E137" s="304"/>
      <c r="F137" s="326" t="s">
        <v>1772</v>
      </c>
      <c r="G137" s="304"/>
      <c r="H137" s="304" t="s">
        <v>1819</v>
      </c>
      <c r="I137" s="304" t="s">
        <v>1768</v>
      </c>
      <c r="J137" s="304">
        <v>255</v>
      </c>
      <c r="K137" s="348"/>
    </row>
    <row r="138" s="1" customFormat="1" ht="15" customHeight="1">
      <c r="B138" s="346"/>
      <c r="C138" s="304" t="s">
        <v>1796</v>
      </c>
      <c r="D138" s="304"/>
      <c r="E138" s="304"/>
      <c r="F138" s="326" t="s">
        <v>1766</v>
      </c>
      <c r="G138" s="304"/>
      <c r="H138" s="304" t="s">
        <v>1820</v>
      </c>
      <c r="I138" s="304" t="s">
        <v>1798</v>
      </c>
      <c r="J138" s="304"/>
      <c r="K138" s="348"/>
    </row>
    <row r="139" s="1" customFormat="1" ht="15" customHeight="1">
      <c r="B139" s="346"/>
      <c r="C139" s="304" t="s">
        <v>1799</v>
      </c>
      <c r="D139" s="304"/>
      <c r="E139" s="304"/>
      <c r="F139" s="326" t="s">
        <v>1766</v>
      </c>
      <c r="G139" s="304"/>
      <c r="H139" s="304" t="s">
        <v>1821</v>
      </c>
      <c r="I139" s="304" t="s">
        <v>1801</v>
      </c>
      <c r="J139" s="304"/>
      <c r="K139" s="348"/>
    </row>
    <row r="140" s="1" customFormat="1" ht="15" customHeight="1">
      <c r="B140" s="346"/>
      <c r="C140" s="304" t="s">
        <v>1802</v>
      </c>
      <c r="D140" s="304"/>
      <c r="E140" s="304"/>
      <c r="F140" s="326" t="s">
        <v>1766</v>
      </c>
      <c r="G140" s="304"/>
      <c r="H140" s="304" t="s">
        <v>1802</v>
      </c>
      <c r="I140" s="304" t="s">
        <v>1801</v>
      </c>
      <c r="J140" s="304"/>
      <c r="K140" s="348"/>
    </row>
    <row r="141" s="1" customFormat="1" ht="15" customHeight="1">
      <c r="B141" s="346"/>
      <c r="C141" s="304" t="s">
        <v>35</v>
      </c>
      <c r="D141" s="304"/>
      <c r="E141" s="304"/>
      <c r="F141" s="326" t="s">
        <v>1766</v>
      </c>
      <c r="G141" s="304"/>
      <c r="H141" s="304" t="s">
        <v>1822</v>
      </c>
      <c r="I141" s="304" t="s">
        <v>1801</v>
      </c>
      <c r="J141" s="304"/>
      <c r="K141" s="348"/>
    </row>
    <row r="142" s="1" customFormat="1" ht="15" customHeight="1">
      <c r="B142" s="346"/>
      <c r="C142" s="304" t="s">
        <v>1823</v>
      </c>
      <c r="D142" s="304"/>
      <c r="E142" s="304"/>
      <c r="F142" s="326" t="s">
        <v>1766</v>
      </c>
      <c r="G142" s="304"/>
      <c r="H142" s="304" t="s">
        <v>1824</v>
      </c>
      <c r="I142" s="304" t="s">
        <v>1801</v>
      </c>
      <c r="J142" s="304"/>
      <c r="K142" s="348"/>
    </row>
    <row r="143" s="1" customFormat="1" ht="15" customHeight="1">
      <c r="B143" s="349"/>
      <c r="C143" s="350"/>
      <c r="D143" s="350"/>
      <c r="E143" s="350"/>
      <c r="F143" s="350"/>
      <c r="G143" s="350"/>
      <c r="H143" s="350"/>
      <c r="I143" s="350"/>
      <c r="J143" s="350"/>
      <c r="K143" s="351"/>
    </row>
    <row r="144" s="1" customFormat="1" ht="18.75" customHeight="1">
      <c r="B144" s="301"/>
      <c r="C144" s="301"/>
      <c r="D144" s="301"/>
      <c r="E144" s="301"/>
      <c r="F144" s="338"/>
      <c r="G144" s="301"/>
      <c r="H144" s="301"/>
      <c r="I144" s="301"/>
      <c r="J144" s="301"/>
      <c r="K144" s="301"/>
    </row>
    <row r="145" s="1" customFormat="1" ht="18.75" customHeight="1"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</row>
    <row r="146" s="1" customFormat="1" ht="7.5" customHeight="1">
      <c r="B146" s="313"/>
      <c r="C146" s="314"/>
      <c r="D146" s="314"/>
      <c r="E146" s="314"/>
      <c r="F146" s="314"/>
      <c r="G146" s="314"/>
      <c r="H146" s="314"/>
      <c r="I146" s="314"/>
      <c r="J146" s="314"/>
      <c r="K146" s="315"/>
    </row>
    <row r="147" s="1" customFormat="1" ht="45" customHeight="1">
      <c r="B147" s="316"/>
      <c r="C147" s="317" t="s">
        <v>1825</v>
      </c>
      <c r="D147" s="317"/>
      <c r="E147" s="317"/>
      <c r="F147" s="317"/>
      <c r="G147" s="317"/>
      <c r="H147" s="317"/>
      <c r="I147" s="317"/>
      <c r="J147" s="317"/>
      <c r="K147" s="318"/>
    </row>
    <row r="148" s="1" customFormat="1" ht="17.25" customHeight="1">
      <c r="B148" s="316"/>
      <c r="C148" s="319" t="s">
        <v>1760</v>
      </c>
      <c r="D148" s="319"/>
      <c r="E148" s="319"/>
      <c r="F148" s="319" t="s">
        <v>1761</v>
      </c>
      <c r="G148" s="320"/>
      <c r="H148" s="319" t="s">
        <v>51</v>
      </c>
      <c r="I148" s="319" t="s">
        <v>54</v>
      </c>
      <c r="J148" s="319" t="s">
        <v>1762</v>
      </c>
      <c r="K148" s="318"/>
    </row>
    <row r="149" s="1" customFormat="1" ht="17.25" customHeight="1">
      <c r="B149" s="316"/>
      <c r="C149" s="321" t="s">
        <v>1763</v>
      </c>
      <c r="D149" s="321"/>
      <c r="E149" s="321"/>
      <c r="F149" s="322" t="s">
        <v>1764</v>
      </c>
      <c r="G149" s="323"/>
      <c r="H149" s="321"/>
      <c r="I149" s="321"/>
      <c r="J149" s="321" t="s">
        <v>1765</v>
      </c>
      <c r="K149" s="318"/>
    </row>
    <row r="150" s="1" customFormat="1" ht="5.25" customHeight="1">
      <c r="B150" s="327"/>
      <c r="C150" s="324"/>
      <c r="D150" s="324"/>
      <c r="E150" s="324"/>
      <c r="F150" s="324"/>
      <c r="G150" s="325"/>
      <c r="H150" s="324"/>
      <c r="I150" s="324"/>
      <c r="J150" s="324"/>
      <c r="K150" s="348"/>
    </row>
    <row r="151" s="1" customFormat="1" ht="15" customHeight="1">
      <c r="B151" s="327"/>
      <c r="C151" s="352" t="s">
        <v>1769</v>
      </c>
      <c r="D151" s="304"/>
      <c r="E151" s="304"/>
      <c r="F151" s="353" t="s">
        <v>1766</v>
      </c>
      <c r="G151" s="304"/>
      <c r="H151" s="352" t="s">
        <v>1806</v>
      </c>
      <c r="I151" s="352" t="s">
        <v>1768</v>
      </c>
      <c r="J151" s="352">
        <v>120</v>
      </c>
      <c r="K151" s="348"/>
    </row>
    <row r="152" s="1" customFormat="1" ht="15" customHeight="1">
      <c r="B152" s="327"/>
      <c r="C152" s="352" t="s">
        <v>1815</v>
      </c>
      <c r="D152" s="304"/>
      <c r="E152" s="304"/>
      <c r="F152" s="353" t="s">
        <v>1766</v>
      </c>
      <c r="G152" s="304"/>
      <c r="H152" s="352" t="s">
        <v>1826</v>
      </c>
      <c r="I152" s="352" t="s">
        <v>1768</v>
      </c>
      <c r="J152" s="352" t="s">
        <v>1817</v>
      </c>
      <c r="K152" s="348"/>
    </row>
    <row r="153" s="1" customFormat="1" ht="15" customHeight="1">
      <c r="B153" s="327"/>
      <c r="C153" s="352" t="s">
        <v>80</v>
      </c>
      <c r="D153" s="304"/>
      <c r="E153" s="304"/>
      <c r="F153" s="353" t="s">
        <v>1766</v>
      </c>
      <c r="G153" s="304"/>
      <c r="H153" s="352" t="s">
        <v>1827</v>
      </c>
      <c r="I153" s="352" t="s">
        <v>1768</v>
      </c>
      <c r="J153" s="352" t="s">
        <v>1817</v>
      </c>
      <c r="K153" s="348"/>
    </row>
    <row r="154" s="1" customFormat="1" ht="15" customHeight="1">
      <c r="B154" s="327"/>
      <c r="C154" s="352" t="s">
        <v>1771</v>
      </c>
      <c r="D154" s="304"/>
      <c r="E154" s="304"/>
      <c r="F154" s="353" t="s">
        <v>1772</v>
      </c>
      <c r="G154" s="304"/>
      <c r="H154" s="352" t="s">
        <v>1806</v>
      </c>
      <c r="I154" s="352" t="s">
        <v>1768</v>
      </c>
      <c r="J154" s="352">
        <v>50</v>
      </c>
      <c r="K154" s="348"/>
    </row>
    <row r="155" s="1" customFormat="1" ht="15" customHeight="1">
      <c r="B155" s="327"/>
      <c r="C155" s="352" t="s">
        <v>1774</v>
      </c>
      <c r="D155" s="304"/>
      <c r="E155" s="304"/>
      <c r="F155" s="353" t="s">
        <v>1766</v>
      </c>
      <c r="G155" s="304"/>
      <c r="H155" s="352" t="s">
        <v>1806</v>
      </c>
      <c r="I155" s="352" t="s">
        <v>1776</v>
      </c>
      <c r="J155" s="352"/>
      <c r="K155" s="348"/>
    </row>
    <row r="156" s="1" customFormat="1" ht="15" customHeight="1">
      <c r="B156" s="327"/>
      <c r="C156" s="352" t="s">
        <v>1785</v>
      </c>
      <c r="D156" s="304"/>
      <c r="E156" s="304"/>
      <c r="F156" s="353" t="s">
        <v>1772</v>
      </c>
      <c r="G156" s="304"/>
      <c r="H156" s="352" t="s">
        <v>1806</v>
      </c>
      <c r="I156" s="352" t="s">
        <v>1768</v>
      </c>
      <c r="J156" s="352">
        <v>50</v>
      </c>
      <c r="K156" s="348"/>
    </row>
    <row r="157" s="1" customFormat="1" ht="15" customHeight="1">
      <c r="B157" s="327"/>
      <c r="C157" s="352" t="s">
        <v>1793</v>
      </c>
      <c r="D157" s="304"/>
      <c r="E157" s="304"/>
      <c r="F157" s="353" t="s">
        <v>1772</v>
      </c>
      <c r="G157" s="304"/>
      <c r="H157" s="352" t="s">
        <v>1806</v>
      </c>
      <c r="I157" s="352" t="s">
        <v>1768</v>
      </c>
      <c r="J157" s="352">
        <v>50</v>
      </c>
      <c r="K157" s="348"/>
    </row>
    <row r="158" s="1" customFormat="1" ht="15" customHeight="1">
      <c r="B158" s="327"/>
      <c r="C158" s="352" t="s">
        <v>1791</v>
      </c>
      <c r="D158" s="304"/>
      <c r="E158" s="304"/>
      <c r="F158" s="353" t="s">
        <v>1772</v>
      </c>
      <c r="G158" s="304"/>
      <c r="H158" s="352" t="s">
        <v>1806</v>
      </c>
      <c r="I158" s="352" t="s">
        <v>1768</v>
      </c>
      <c r="J158" s="352">
        <v>50</v>
      </c>
      <c r="K158" s="348"/>
    </row>
    <row r="159" s="1" customFormat="1" ht="15" customHeight="1">
      <c r="B159" s="327"/>
      <c r="C159" s="352" t="s">
        <v>95</v>
      </c>
      <c r="D159" s="304"/>
      <c r="E159" s="304"/>
      <c r="F159" s="353" t="s">
        <v>1766</v>
      </c>
      <c r="G159" s="304"/>
      <c r="H159" s="352" t="s">
        <v>1828</v>
      </c>
      <c r="I159" s="352" t="s">
        <v>1768</v>
      </c>
      <c r="J159" s="352" t="s">
        <v>1829</v>
      </c>
      <c r="K159" s="348"/>
    </row>
    <row r="160" s="1" customFormat="1" ht="15" customHeight="1">
      <c r="B160" s="327"/>
      <c r="C160" s="352" t="s">
        <v>1830</v>
      </c>
      <c r="D160" s="304"/>
      <c r="E160" s="304"/>
      <c r="F160" s="353" t="s">
        <v>1766</v>
      </c>
      <c r="G160" s="304"/>
      <c r="H160" s="352" t="s">
        <v>1831</v>
      </c>
      <c r="I160" s="352" t="s">
        <v>1801</v>
      </c>
      <c r="J160" s="352"/>
      <c r="K160" s="348"/>
    </row>
    <row r="161" s="1" customFormat="1" ht="15" customHeight="1">
      <c r="B161" s="354"/>
      <c r="C161" s="336"/>
      <c r="D161" s="336"/>
      <c r="E161" s="336"/>
      <c r="F161" s="336"/>
      <c r="G161" s="336"/>
      <c r="H161" s="336"/>
      <c r="I161" s="336"/>
      <c r="J161" s="336"/>
      <c r="K161" s="355"/>
    </row>
    <row r="162" s="1" customFormat="1" ht="18.75" customHeight="1">
      <c r="B162" s="301"/>
      <c r="C162" s="304"/>
      <c r="D162" s="304"/>
      <c r="E162" s="304"/>
      <c r="F162" s="326"/>
      <c r="G162" s="304"/>
      <c r="H162" s="304"/>
      <c r="I162" s="304"/>
      <c r="J162" s="304"/>
      <c r="K162" s="301"/>
    </row>
    <row r="163" s="1" customFormat="1" ht="18.75" customHeight="1"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</row>
    <row r="164" s="1" customFormat="1" ht="7.5" customHeight="1">
      <c r="B164" s="291"/>
      <c r="C164" s="292"/>
      <c r="D164" s="292"/>
      <c r="E164" s="292"/>
      <c r="F164" s="292"/>
      <c r="G164" s="292"/>
      <c r="H164" s="292"/>
      <c r="I164" s="292"/>
      <c r="J164" s="292"/>
      <c r="K164" s="293"/>
    </row>
    <row r="165" s="1" customFormat="1" ht="45" customHeight="1">
      <c r="B165" s="294"/>
      <c r="C165" s="295" t="s">
        <v>1832</v>
      </c>
      <c r="D165" s="295"/>
      <c r="E165" s="295"/>
      <c r="F165" s="295"/>
      <c r="G165" s="295"/>
      <c r="H165" s="295"/>
      <c r="I165" s="295"/>
      <c r="J165" s="295"/>
      <c r="K165" s="296"/>
    </row>
    <row r="166" s="1" customFormat="1" ht="17.25" customHeight="1">
      <c r="B166" s="294"/>
      <c r="C166" s="319" t="s">
        <v>1760</v>
      </c>
      <c r="D166" s="319"/>
      <c r="E166" s="319"/>
      <c r="F166" s="319" t="s">
        <v>1761</v>
      </c>
      <c r="G166" s="356"/>
      <c r="H166" s="357" t="s">
        <v>51</v>
      </c>
      <c r="I166" s="357" t="s">
        <v>54</v>
      </c>
      <c r="J166" s="319" t="s">
        <v>1762</v>
      </c>
      <c r="K166" s="296"/>
    </row>
    <row r="167" s="1" customFormat="1" ht="17.25" customHeight="1">
      <c r="B167" s="297"/>
      <c r="C167" s="321" t="s">
        <v>1763</v>
      </c>
      <c r="D167" s="321"/>
      <c r="E167" s="321"/>
      <c r="F167" s="322" t="s">
        <v>1764</v>
      </c>
      <c r="G167" s="358"/>
      <c r="H167" s="359"/>
      <c r="I167" s="359"/>
      <c r="J167" s="321" t="s">
        <v>1765</v>
      </c>
      <c r="K167" s="299"/>
    </row>
    <row r="168" s="1" customFormat="1" ht="5.25" customHeight="1">
      <c r="B168" s="327"/>
      <c r="C168" s="324"/>
      <c r="D168" s="324"/>
      <c r="E168" s="324"/>
      <c r="F168" s="324"/>
      <c r="G168" s="325"/>
      <c r="H168" s="324"/>
      <c r="I168" s="324"/>
      <c r="J168" s="324"/>
      <c r="K168" s="348"/>
    </row>
    <row r="169" s="1" customFormat="1" ht="15" customHeight="1">
      <c r="B169" s="327"/>
      <c r="C169" s="304" t="s">
        <v>1769</v>
      </c>
      <c r="D169" s="304"/>
      <c r="E169" s="304"/>
      <c r="F169" s="326" t="s">
        <v>1766</v>
      </c>
      <c r="G169" s="304"/>
      <c r="H169" s="304" t="s">
        <v>1806</v>
      </c>
      <c r="I169" s="304" t="s">
        <v>1768</v>
      </c>
      <c r="J169" s="304">
        <v>120</v>
      </c>
      <c r="K169" s="348"/>
    </row>
    <row r="170" s="1" customFormat="1" ht="15" customHeight="1">
      <c r="B170" s="327"/>
      <c r="C170" s="304" t="s">
        <v>1815</v>
      </c>
      <c r="D170" s="304"/>
      <c r="E170" s="304"/>
      <c r="F170" s="326" t="s">
        <v>1766</v>
      </c>
      <c r="G170" s="304"/>
      <c r="H170" s="304" t="s">
        <v>1816</v>
      </c>
      <c r="I170" s="304" t="s">
        <v>1768</v>
      </c>
      <c r="J170" s="304" t="s">
        <v>1817</v>
      </c>
      <c r="K170" s="348"/>
    </row>
    <row r="171" s="1" customFormat="1" ht="15" customHeight="1">
      <c r="B171" s="327"/>
      <c r="C171" s="304" t="s">
        <v>80</v>
      </c>
      <c r="D171" s="304"/>
      <c r="E171" s="304"/>
      <c r="F171" s="326" t="s">
        <v>1766</v>
      </c>
      <c r="G171" s="304"/>
      <c r="H171" s="304" t="s">
        <v>1833</v>
      </c>
      <c r="I171" s="304" t="s">
        <v>1768</v>
      </c>
      <c r="J171" s="304" t="s">
        <v>1817</v>
      </c>
      <c r="K171" s="348"/>
    </row>
    <row r="172" s="1" customFormat="1" ht="15" customHeight="1">
      <c r="B172" s="327"/>
      <c r="C172" s="304" t="s">
        <v>1771</v>
      </c>
      <c r="D172" s="304"/>
      <c r="E172" s="304"/>
      <c r="F172" s="326" t="s">
        <v>1772</v>
      </c>
      <c r="G172" s="304"/>
      <c r="H172" s="304" t="s">
        <v>1833</v>
      </c>
      <c r="I172" s="304" t="s">
        <v>1768</v>
      </c>
      <c r="J172" s="304">
        <v>50</v>
      </c>
      <c r="K172" s="348"/>
    </row>
    <row r="173" s="1" customFormat="1" ht="15" customHeight="1">
      <c r="B173" s="327"/>
      <c r="C173" s="304" t="s">
        <v>1774</v>
      </c>
      <c r="D173" s="304"/>
      <c r="E173" s="304"/>
      <c r="F173" s="326" t="s">
        <v>1766</v>
      </c>
      <c r="G173" s="304"/>
      <c r="H173" s="304" t="s">
        <v>1833</v>
      </c>
      <c r="I173" s="304" t="s">
        <v>1776</v>
      </c>
      <c r="J173" s="304"/>
      <c r="K173" s="348"/>
    </row>
    <row r="174" s="1" customFormat="1" ht="15" customHeight="1">
      <c r="B174" s="327"/>
      <c r="C174" s="304" t="s">
        <v>1785</v>
      </c>
      <c r="D174" s="304"/>
      <c r="E174" s="304"/>
      <c r="F174" s="326" t="s">
        <v>1772</v>
      </c>
      <c r="G174" s="304"/>
      <c r="H174" s="304" t="s">
        <v>1833</v>
      </c>
      <c r="I174" s="304" t="s">
        <v>1768</v>
      </c>
      <c r="J174" s="304">
        <v>50</v>
      </c>
      <c r="K174" s="348"/>
    </row>
    <row r="175" s="1" customFormat="1" ht="15" customHeight="1">
      <c r="B175" s="327"/>
      <c r="C175" s="304" t="s">
        <v>1793</v>
      </c>
      <c r="D175" s="304"/>
      <c r="E175" s="304"/>
      <c r="F175" s="326" t="s">
        <v>1772</v>
      </c>
      <c r="G175" s="304"/>
      <c r="H175" s="304" t="s">
        <v>1833</v>
      </c>
      <c r="I175" s="304" t="s">
        <v>1768</v>
      </c>
      <c r="J175" s="304">
        <v>50</v>
      </c>
      <c r="K175" s="348"/>
    </row>
    <row r="176" s="1" customFormat="1" ht="15" customHeight="1">
      <c r="B176" s="327"/>
      <c r="C176" s="304" t="s">
        <v>1791</v>
      </c>
      <c r="D176" s="304"/>
      <c r="E176" s="304"/>
      <c r="F176" s="326" t="s">
        <v>1772</v>
      </c>
      <c r="G176" s="304"/>
      <c r="H176" s="304" t="s">
        <v>1833</v>
      </c>
      <c r="I176" s="304" t="s">
        <v>1768</v>
      </c>
      <c r="J176" s="304">
        <v>50</v>
      </c>
      <c r="K176" s="348"/>
    </row>
    <row r="177" s="1" customFormat="1" ht="15" customHeight="1">
      <c r="B177" s="327"/>
      <c r="C177" s="304" t="s">
        <v>105</v>
      </c>
      <c r="D177" s="304"/>
      <c r="E177" s="304"/>
      <c r="F177" s="326" t="s">
        <v>1766</v>
      </c>
      <c r="G177" s="304"/>
      <c r="H177" s="304" t="s">
        <v>1834</v>
      </c>
      <c r="I177" s="304" t="s">
        <v>1835</v>
      </c>
      <c r="J177" s="304"/>
      <c r="K177" s="348"/>
    </row>
    <row r="178" s="1" customFormat="1" ht="15" customHeight="1">
      <c r="B178" s="327"/>
      <c r="C178" s="304" t="s">
        <v>54</v>
      </c>
      <c r="D178" s="304"/>
      <c r="E178" s="304"/>
      <c r="F178" s="326" t="s">
        <v>1766</v>
      </c>
      <c r="G178" s="304"/>
      <c r="H178" s="304" t="s">
        <v>1836</v>
      </c>
      <c r="I178" s="304" t="s">
        <v>1837</v>
      </c>
      <c r="J178" s="304">
        <v>1</v>
      </c>
      <c r="K178" s="348"/>
    </row>
    <row r="179" s="1" customFormat="1" ht="15" customHeight="1">
      <c r="B179" s="327"/>
      <c r="C179" s="304" t="s">
        <v>50</v>
      </c>
      <c r="D179" s="304"/>
      <c r="E179" s="304"/>
      <c r="F179" s="326" t="s">
        <v>1766</v>
      </c>
      <c r="G179" s="304"/>
      <c r="H179" s="304" t="s">
        <v>1838</v>
      </c>
      <c r="I179" s="304" t="s">
        <v>1768</v>
      </c>
      <c r="J179" s="304">
        <v>20</v>
      </c>
      <c r="K179" s="348"/>
    </row>
    <row r="180" s="1" customFormat="1" ht="15" customHeight="1">
      <c r="B180" s="327"/>
      <c r="C180" s="304" t="s">
        <v>51</v>
      </c>
      <c r="D180" s="304"/>
      <c r="E180" s="304"/>
      <c r="F180" s="326" t="s">
        <v>1766</v>
      </c>
      <c r="G180" s="304"/>
      <c r="H180" s="304" t="s">
        <v>1839</v>
      </c>
      <c r="I180" s="304" t="s">
        <v>1768</v>
      </c>
      <c r="J180" s="304">
        <v>255</v>
      </c>
      <c r="K180" s="348"/>
    </row>
    <row r="181" s="1" customFormat="1" ht="15" customHeight="1">
      <c r="B181" s="327"/>
      <c r="C181" s="304" t="s">
        <v>106</v>
      </c>
      <c r="D181" s="304"/>
      <c r="E181" s="304"/>
      <c r="F181" s="326" t="s">
        <v>1766</v>
      </c>
      <c r="G181" s="304"/>
      <c r="H181" s="304" t="s">
        <v>1730</v>
      </c>
      <c r="I181" s="304" t="s">
        <v>1768</v>
      </c>
      <c r="J181" s="304">
        <v>10</v>
      </c>
      <c r="K181" s="348"/>
    </row>
    <row r="182" s="1" customFormat="1" ht="15" customHeight="1">
      <c r="B182" s="327"/>
      <c r="C182" s="304" t="s">
        <v>107</v>
      </c>
      <c r="D182" s="304"/>
      <c r="E182" s="304"/>
      <c r="F182" s="326" t="s">
        <v>1766</v>
      </c>
      <c r="G182" s="304"/>
      <c r="H182" s="304" t="s">
        <v>1840</v>
      </c>
      <c r="I182" s="304" t="s">
        <v>1801</v>
      </c>
      <c r="J182" s="304"/>
      <c r="K182" s="348"/>
    </row>
    <row r="183" s="1" customFormat="1" ht="15" customHeight="1">
      <c r="B183" s="327"/>
      <c r="C183" s="304" t="s">
        <v>1841</v>
      </c>
      <c r="D183" s="304"/>
      <c r="E183" s="304"/>
      <c r="F183" s="326" t="s">
        <v>1766</v>
      </c>
      <c r="G183" s="304"/>
      <c r="H183" s="304" t="s">
        <v>1842</v>
      </c>
      <c r="I183" s="304" t="s">
        <v>1801</v>
      </c>
      <c r="J183" s="304"/>
      <c r="K183" s="348"/>
    </row>
    <row r="184" s="1" customFormat="1" ht="15" customHeight="1">
      <c r="B184" s="327"/>
      <c r="C184" s="304" t="s">
        <v>1830</v>
      </c>
      <c r="D184" s="304"/>
      <c r="E184" s="304"/>
      <c r="F184" s="326" t="s">
        <v>1766</v>
      </c>
      <c r="G184" s="304"/>
      <c r="H184" s="304" t="s">
        <v>1843</v>
      </c>
      <c r="I184" s="304" t="s">
        <v>1801</v>
      </c>
      <c r="J184" s="304"/>
      <c r="K184" s="348"/>
    </row>
    <row r="185" s="1" customFormat="1" ht="15" customHeight="1">
      <c r="B185" s="327"/>
      <c r="C185" s="304" t="s">
        <v>109</v>
      </c>
      <c r="D185" s="304"/>
      <c r="E185" s="304"/>
      <c r="F185" s="326" t="s">
        <v>1772</v>
      </c>
      <c r="G185" s="304"/>
      <c r="H185" s="304" t="s">
        <v>1844</v>
      </c>
      <c r="I185" s="304" t="s">
        <v>1768</v>
      </c>
      <c r="J185" s="304">
        <v>50</v>
      </c>
      <c r="K185" s="348"/>
    </row>
    <row r="186" s="1" customFormat="1" ht="15" customHeight="1">
      <c r="B186" s="327"/>
      <c r="C186" s="304" t="s">
        <v>1845</v>
      </c>
      <c r="D186" s="304"/>
      <c r="E186" s="304"/>
      <c r="F186" s="326" t="s">
        <v>1772</v>
      </c>
      <c r="G186" s="304"/>
      <c r="H186" s="304" t="s">
        <v>1846</v>
      </c>
      <c r="I186" s="304" t="s">
        <v>1847</v>
      </c>
      <c r="J186" s="304"/>
      <c r="K186" s="348"/>
    </row>
    <row r="187" s="1" customFormat="1" ht="15" customHeight="1">
      <c r="B187" s="327"/>
      <c r="C187" s="304" t="s">
        <v>1848</v>
      </c>
      <c r="D187" s="304"/>
      <c r="E187" s="304"/>
      <c r="F187" s="326" t="s">
        <v>1772</v>
      </c>
      <c r="G187" s="304"/>
      <c r="H187" s="304" t="s">
        <v>1849</v>
      </c>
      <c r="I187" s="304" t="s">
        <v>1847</v>
      </c>
      <c r="J187" s="304"/>
      <c r="K187" s="348"/>
    </row>
    <row r="188" s="1" customFormat="1" ht="15" customHeight="1">
      <c r="B188" s="327"/>
      <c r="C188" s="304" t="s">
        <v>1850</v>
      </c>
      <c r="D188" s="304"/>
      <c r="E188" s="304"/>
      <c r="F188" s="326" t="s">
        <v>1772</v>
      </c>
      <c r="G188" s="304"/>
      <c r="H188" s="304" t="s">
        <v>1851</v>
      </c>
      <c r="I188" s="304" t="s">
        <v>1847</v>
      </c>
      <c r="J188" s="304"/>
      <c r="K188" s="348"/>
    </row>
    <row r="189" s="1" customFormat="1" ht="15" customHeight="1">
      <c r="B189" s="327"/>
      <c r="C189" s="360" t="s">
        <v>1852</v>
      </c>
      <c r="D189" s="304"/>
      <c r="E189" s="304"/>
      <c r="F189" s="326" t="s">
        <v>1772</v>
      </c>
      <c r="G189" s="304"/>
      <c r="H189" s="304" t="s">
        <v>1853</v>
      </c>
      <c r="I189" s="304" t="s">
        <v>1854</v>
      </c>
      <c r="J189" s="361" t="s">
        <v>1855</v>
      </c>
      <c r="K189" s="348"/>
    </row>
    <row r="190" s="1" customFormat="1" ht="15" customHeight="1">
      <c r="B190" s="327"/>
      <c r="C190" s="311" t="s">
        <v>39</v>
      </c>
      <c r="D190" s="304"/>
      <c r="E190" s="304"/>
      <c r="F190" s="326" t="s">
        <v>1766</v>
      </c>
      <c r="G190" s="304"/>
      <c r="H190" s="301" t="s">
        <v>1856</v>
      </c>
      <c r="I190" s="304" t="s">
        <v>1857</v>
      </c>
      <c r="J190" s="304"/>
      <c r="K190" s="348"/>
    </row>
    <row r="191" s="1" customFormat="1" ht="15" customHeight="1">
      <c r="B191" s="327"/>
      <c r="C191" s="311" t="s">
        <v>1858</v>
      </c>
      <c r="D191" s="304"/>
      <c r="E191" s="304"/>
      <c r="F191" s="326" t="s">
        <v>1766</v>
      </c>
      <c r="G191" s="304"/>
      <c r="H191" s="304" t="s">
        <v>1859</v>
      </c>
      <c r="I191" s="304" t="s">
        <v>1801</v>
      </c>
      <c r="J191" s="304"/>
      <c r="K191" s="348"/>
    </row>
    <row r="192" s="1" customFormat="1" ht="15" customHeight="1">
      <c r="B192" s="327"/>
      <c r="C192" s="311" t="s">
        <v>1860</v>
      </c>
      <c r="D192" s="304"/>
      <c r="E192" s="304"/>
      <c r="F192" s="326" t="s">
        <v>1766</v>
      </c>
      <c r="G192" s="304"/>
      <c r="H192" s="304" t="s">
        <v>1861</v>
      </c>
      <c r="I192" s="304" t="s">
        <v>1801</v>
      </c>
      <c r="J192" s="304"/>
      <c r="K192" s="348"/>
    </row>
    <row r="193" s="1" customFormat="1" ht="15" customHeight="1">
      <c r="B193" s="327"/>
      <c r="C193" s="311" t="s">
        <v>1862</v>
      </c>
      <c r="D193" s="304"/>
      <c r="E193" s="304"/>
      <c r="F193" s="326" t="s">
        <v>1772</v>
      </c>
      <c r="G193" s="304"/>
      <c r="H193" s="304" t="s">
        <v>1863</v>
      </c>
      <c r="I193" s="304" t="s">
        <v>1801</v>
      </c>
      <c r="J193" s="304"/>
      <c r="K193" s="348"/>
    </row>
    <row r="194" s="1" customFormat="1" ht="15" customHeight="1">
      <c r="B194" s="354"/>
      <c r="C194" s="362"/>
      <c r="D194" s="336"/>
      <c r="E194" s="336"/>
      <c r="F194" s="336"/>
      <c r="G194" s="336"/>
      <c r="H194" s="336"/>
      <c r="I194" s="336"/>
      <c r="J194" s="336"/>
      <c r="K194" s="355"/>
    </row>
    <row r="195" s="1" customFormat="1" ht="18.75" customHeight="1">
      <c r="B195" s="301"/>
      <c r="C195" s="304"/>
      <c r="D195" s="304"/>
      <c r="E195" s="304"/>
      <c r="F195" s="326"/>
      <c r="G195" s="304"/>
      <c r="H195" s="304"/>
      <c r="I195" s="304"/>
      <c r="J195" s="304"/>
      <c r="K195" s="301"/>
    </row>
    <row r="196" s="1" customFormat="1" ht="18.75" customHeight="1">
      <c r="B196" s="301"/>
      <c r="C196" s="304"/>
      <c r="D196" s="304"/>
      <c r="E196" s="304"/>
      <c r="F196" s="326"/>
      <c r="G196" s="304"/>
      <c r="H196" s="304"/>
      <c r="I196" s="304"/>
      <c r="J196" s="304"/>
      <c r="K196" s="301"/>
    </row>
    <row r="197" s="1" customFormat="1" ht="18.75" customHeight="1"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</row>
    <row r="198" s="1" customFormat="1" ht="13.5">
      <c r="B198" s="291"/>
      <c r="C198" s="292"/>
      <c r="D198" s="292"/>
      <c r="E198" s="292"/>
      <c r="F198" s="292"/>
      <c r="G198" s="292"/>
      <c r="H198" s="292"/>
      <c r="I198" s="292"/>
      <c r="J198" s="292"/>
      <c r="K198" s="293"/>
    </row>
    <row r="199" s="1" customFormat="1" ht="21">
      <c r="B199" s="294"/>
      <c r="C199" s="295" t="s">
        <v>1864</v>
      </c>
      <c r="D199" s="295"/>
      <c r="E199" s="295"/>
      <c r="F199" s="295"/>
      <c r="G199" s="295"/>
      <c r="H199" s="295"/>
      <c r="I199" s="295"/>
      <c r="J199" s="295"/>
      <c r="K199" s="296"/>
    </row>
    <row r="200" s="1" customFormat="1" ht="25.5" customHeight="1">
      <c r="B200" s="294"/>
      <c r="C200" s="363" t="s">
        <v>1865</v>
      </c>
      <c r="D200" s="363"/>
      <c r="E200" s="363"/>
      <c r="F200" s="363" t="s">
        <v>1866</v>
      </c>
      <c r="G200" s="364"/>
      <c r="H200" s="363" t="s">
        <v>1867</v>
      </c>
      <c r="I200" s="363"/>
      <c r="J200" s="363"/>
      <c r="K200" s="296"/>
    </row>
    <row r="201" s="1" customFormat="1" ht="5.25" customHeight="1">
      <c r="B201" s="327"/>
      <c r="C201" s="324"/>
      <c r="D201" s="324"/>
      <c r="E201" s="324"/>
      <c r="F201" s="324"/>
      <c r="G201" s="304"/>
      <c r="H201" s="324"/>
      <c r="I201" s="324"/>
      <c r="J201" s="324"/>
      <c r="K201" s="348"/>
    </row>
    <row r="202" s="1" customFormat="1" ht="15" customHeight="1">
      <c r="B202" s="327"/>
      <c r="C202" s="304" t="s">
        <v>1857</v>
      </c>
      <c r="D202" s="304"/>
      <c r="E202" s="304"/>
      <c r="F202" s="326" t="s">
        <v>40</v>
      </c>
      <c r="G202" s="304"/>
      <c r="H202" s="304" t="s">
        <v>1868</v>
      </c>
      <c r="I202" s="304"/>
      <c r="J202" s="304"/>
      <c r="K202" s="348"/>
    </row>
    <row r="203" s="1" customFormat="1" ht="15" customHeight="1">
      <c r="B203" s="327"/>
      <c r="C203" s="333"/>
      <c r="D203" s="304"/>
      <c r="E203" s="304"/>
      <c r="F203" s="326" t="s">
        <v>41</v>
      </c>
      <c r="G203" s="304"/>
      <c r="H203" s="304" t="s">
        <v>1869</v>
      </c>
      <c r="I203" s="304"/>
      <c r="J203" s="304"/>
      <c r="K203" s="348"/>
    </row>
    <row r="204" s="1" customFormat="1" ht="15" customHeight="1">
      <c r="B204" s="327"/>
      <c r="C204" s="333"/>
      <c r="D204" s="304"/>
      <c r="E204" s="304"/>
      <c r="F204" s="326" t="s">
        <v>44</v>
      </c>
      <c r="G204" s="304"/>
      <c r="H204" s="304" t="s">
        <v>1870</v>
      </c>
      <c r="I204" s="304"/>
      <c r="J204" s="304"/>
      <c r="K204" s="348"/>
    </row>
    <row r="205" s="1" customFormat="1" ht="15" customHeight="1">
      <c r="B205" s="327"/>
      <c r="C205" s="304"/>
      <c r="D205" s="304"/>
      <c r="E205" s="304"/>
      <c r="F205" s="326" t="s">
        <v>42</v>
      </c>
      <c r="G205" s="304"/>
      <c r="H205" s="304" t="s">
        <v>1871</v>
      </c>
      <c r="I205" s="304"/>
      <c r="J205" s="304"/>
      <c r="K205" s="348"/>
    </row>
    <row r="206" s="1" customFormat="1" ht="15" customHeight="1">
      <c r="B206" s="327"/>
      <c r="C206" s="304"/>
      <c r="D206" s="304"/>
      <c r="E206" s="304"/>
      <c r="F206" s="326" t="s">
        <v>43</v>
      </c>
      <c r="G206" s="304"/>
      <c r="H206" s="304" t="s">
        <v>1872</v>
      </c>
      <c r="I206" s="304"/>
      <c r="J206" s="304"/>
      <c r="K206" s="348"/>
    </row>
    <row r="207" s="1" customFormat="1" ht="15" customHeight="1">
      <c r="B207" s="327"/>
      <c r="C207" s="304"/>
      <c r="D207" s="304"/>
      <c r="E207" s="304"/>
      <c r="F207" s="326"/>
      <c r="G207" s="304"/>
      <c r="H207" s="304"/>
      <c r="I207" s="304"/>
      <c r="J207" s="304"/>
      <c r="K207" s="348"/>
    </row>
    <row r="208" s="1" customFormat="1" ht="15" customHeight="1">
      <c r="B208" s="327"/>
      <c r="C208" s="304" t="s">
        <v>1813</v>
      </c>
      <c r="D208" s="304"/>
      <c r="E208" s="304"/>
      <c r="F208" s="326" t="s">
        <v>75</v>
      </c>
      <c r="G208" s="304"/>
      <c r="H208" s="304" t="s">
        <v>1873</v>
      </c>
      <c r="I208" s="304"/>
      <c r="J208" s="304"/>
      <c r="K208" s="348"/>
    </row>
    <row r="209" s="1" customFormat="1" ht="15" customHeight="1">
      <c r="B209" s="327"/>
      <c r="C209" s="333"/>
      <c r="D209" s="304"/>
      <c r="E209" s="304"/>
      <c r="F209" s="326" t="s">
        <v>1710</v>
      </c>
      <c r="G209" s="304"/>
      <c r="H209" s="304" t="s">
        <v>1711</v>
      </c>
      <c r="I209" s="304"/>
      <c r="J209" s="304"/>
      <c r="K209" s="348"/>
    </row>
    <row r="210" s="1" customFormat="1" ht="15" customHeight="1">
      <c r="B210" s="327"/>
      <c r="C210" s="304"/>
      <c r="D210" s="304"/>
      <c r="E210" s="304"/>
      <c r="F210" s="326" t="s">
        <v>1708</v>
      </c>
      <c r="G210" s="304"/>
      <c r="H210" s="304" t="s">
        <v>1874</v>
      </c>
      <c r="I210" s="304"/>
      <c r="J210" s="304"/>
      <c r="K210" s="348"/>
    </row>
    <row r="211" s="1" customFormat="1" ht="15" customHeight="1">
      <c r="B211" s="365"/>
      <c r="C211" s="333"/>
      <c r="D211" s="333"/>
      <c r="E211" s="333"/>
      <c r="F211" s="326" t="s">
        <v>1712</v>
      </c>
      <c r="G211" s="311"/>
      <c r="H211" s="352" t="s">
        <v>74</v>
      </c>
      <c r="I211" s="352"/>
      <c r="J211" s="352"/>
      <c r="K211" s="366"/>
    </row>
    <row r="212" s="1" customFormat="1" ht="15" customHeight="1">
      <c r="B212" s="365"/>
      <c r="C212" s="333"/>
      <c r="D212" s="333"/>
      <c r="E212" s="333"/>
      <c r="F212" s="326" t="s">
        <v>1713</v>
      </c>
      <c r="G212" s="311"/>
      <c r="H212" s="352" t="s">
        <v>223</v>
      </c>
      <c r="I212" s="352"/>
      <c r="J212" s="352"/>
      <c r="K212" s="366"/>
    </row>
    <row r="213" s="1" customFormat="1" ht="15" customHeight="1">
      <c r="B213" s="365"/>
      <c r="C213" s="333"/>
      <c r="D213" s="333"/>
      <c r="E213" s="333"/>
      <c r="F213" s="367"/>
      <c r="G213" s="311"/>
      <c r="H213" s="368"/>
      <c r="I213" s="368"/>
      <c r="J213" s="368"/>
      <c r="K213" s="366"/>
    </row>
    <row r="214" s="1" customFormat="1" ht="15" customHeight="1">
      <c r="B214" s="365"/>
      <c r="C214" s="304" t="s">
        <v>1837</v>
      </c>
      <c r="D214" s="333"/>
      <c r="E214" s="333"/>
      <c r="F214" s="326">
        <v>1</v>
      </c>
      <c r="G214" s="311"/>
      <c r="H214" s="352" t="s">
        <v>1875</v>
      </c>
      <c r="I214" s="352"/>
      <c r="J214" s="352"/>
      <c r="K214" s="366"/>
    </row>
    <row r="215" s="1" customFormat="1" ht="15" customHeight="1">
      <c r="B215" s="365"/>
      <c r="C215" s="333"/>
      <c r="D215" s="333"/>
      <c r="E215" s="333"/>
      <c r="F215" s="326">
        <v>2</v>
      </c>
      <c r="G215" s="311"/>
      <c r="H215" s="352" t="s">
        <v>1876</v>
      </c>
      <c r="I215" s="352"/>
      <c r="J215" s="352"/>
      <c r="K215" s="366"/>
    </row>
    <row r="216" s="1" customFormat="1" ht="15" customHeight="1">
      <c r="B216" s="365"/>
      <c r="C216" s="333"/>
      <c r="D216" s="333"/>
      <c r="E216" s="333"/>
      <c r="F216" s="326">
        <v>3</v>
      </c>
      <c r="G216" s="311"/>
      <c r="H216" s="352" t="s">
        <v>1877</v>
      </c>
      <c r="I216" s="352"/>
      <c r="J216" s="352"/>
      <c r="K216" s="366"/>
    </row>
    <row r="217" s="1" customFormat="1" ht="15" customHeight="1">
      <c r="B217" s="365"/>
      <c r="C217" s="333"/>
      <c r="D217" s="333"/>
      <c r="E217" s="333"/>
      <c r="F217" s="326">
        <v>4</v>
      </c>
      <c r="G217" s="311"/>
      <c r="H217" s="352" t="s">
        <v>1878</v>
      </c>
      <c r="I217" s="352"/>
      <c r="J217" s="352"/>
      <c r="K217" s="366"/>
    </row>
    <row r="218" s="1" customFormat="1" ht="12.75" customHeight="1">
      <c r="B218" s="369"/>
      <c r="C218" s="370"/>
      <c r="D218" s="370"/>
      <c r="E218" s="370"/>
      <c r="F218" s="370"/>
      <c r="G218" s="370"/>
      <c r="H218" s="370"/>
      <c r="I218" s="370"/>
      <c r="J218" s="370"/>
      <c r="K218" s="37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2020-03-03T09:10:14Z</dcterms:created>
  <dcterms:modified xsi:type="dcterms:W3CDTF">2020-03-03T09:10:23Z</dcterms:modified>
</cp:coreProperties>
</file>